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Chapter 9 Solutions 5e\"/>
    </mc:Choice>
  </mc:AlternateContent>
  <bookViews>
    <workbookView xWindow="0" yWindow="135" windowWidth="11340" windowHeight="5520" firstSheet="2" activeTab="2"/>
  </bookViews>
  <sheets>
    <sheet name="treeCalc_1" sheetId="1" state="veryHidden" r:id="rId1"/>
    <sheet name="sensInfo" sheetId="2" state="veryHidden" r:id="rId2"/>
    <sheet name="Decision Tree" sheetId="3" r:id="rId3"/>
    <sheet name="Strategy B5" sheetId="21" r:id="rId4"/>
    <sheet name="Strategy B6" sheetId="20" r:id="rId5"/>
    <sheet name="Strategy B9" sheetId="19" r:id="rId6"/>
    <sheet name="Strategy B10" sheetId="18" r:id="rId7"/>
    <sheet name="Strategy B12" sheetId="17" r:id="rId8"/>
    <sheet name="Tornado" sheetId="22" r:id="rId9"/>
  </sheets>
  <definedNames>
    <definedName name="PalisadeReportWorksheetCreatedBy" localSheetId="6">"PrecisionTree"</definedName>
    <definedName name="PalisadeReportWorksheetCreatedBy" localSheetId="7">"PrecisionTree"</definedName>
    <definedName name="PalisadeReportWorksheetCreatedBy" localSheetId="3">"PrecisionTree"</definedName>
    <definedName name="PalisadeReportWorksheetCreatedBy" localSheetId="4">"PrecisionTree"</definedName>
    <definedName name="PalisadeReportWorksheetCreatedBy" localSheetId="5">"PrecisionTree"</definedName>
    <definedName name="PalisadeReportWorksheetCreatedBy" localSheetId="8">"PrecisionTree"</definedName>
    <definedName name="PTree_SensitivityAnalysis_AnalysisType" hidden="1">0</definedName>
    <definedName name="PTree_SensitivityAnalysis_GraphsDisplayPercentageChange" hidden="1">FALSE</definedName>
    <definedName name="PTree_SensitivityAnalysis_IncludeSensitivityGraph" hidden="1">FALSE</definedName>
    <definedName name="PTree_SensitivityAnalysis_IncludeSpiderGraph" hidden="1">FALSE</definedName>
    <definedName name="PTree_SensitivityAnalysis_IncludeStrategyRegion" hidden="1">TRUE</definedName>
    <definedName name="PTree_SensitivityAnalysis_IncludeTornadoGraph" hidden="1">TRUE</definedName>
    <definedName name="PTree_SensitivityAnalysis_Inputs_1_AlternateCellLabel" hidden="1">""</definedName>
    <definedName name="PTree_SensitivityAnalysis_Inputs_1_BaseValueIsAutomatic" hidden="1">TRUE</definedName>
    <definedName name="PTree_SensitivityAnalysis_Inputs_1_MaintainProbabilityNormalization" hidden="1">FALSE</definedName>
    <definedName name="PTree_SensitivityAnalysis_Inputs_1_ManualBaseValue" hidden="1">0</definedName>
    <definedName name="PTree_SensitivityAnalysis_Inputs_1_Maximum" hidden="1">25</definedName>
    <definedName name="PTree_SensitivityAnalysis_Inputs_1_Minimum" hidden="1">-25</definedName>
    <definedName name="PTree_SensitivityAnalysis_Inputs_1_OneWayAnalysis" hidden="1">1</definedName>
    <definedName name="PTree_SensitivityAnalysis_Inputs_1_Steps" hidden="1">10</definedName>
    <definedName name="PTree_SensitivityAnalysis_Inputs_1_TwoWayAnalysis" hidden="1">0</definedName>
    <definedName name="PTree_SensitivityAnalysis_Inputs_1_VariationMethod" hidden="1">0</definedName>
    <definedName name="PTree_SensitivityAnalysis_Inputs_1_VaryCell" hidden="1">'Decision Tree'!$B$5</definedName>
    <definedName name="PTree_SensitivityAnalysis_Inputs_2_AlternateCellLabel" hidden="1">""</definedName>
    <definedName name="PTree_SensitivityAnalysis_Inputs_2_BaseValueIsAutomatic" hidden="1">TRUE</definedName>
    <definedName name="PTree_SensitivityAnalysis_Inputs_2_MaintainProbabilityNormalization" hidden="1">FALSE</definedName>
    <definedName name="PTree_SensitivityAnalysis_Inputs_2_ManualBaseValue" hidden="1">0</definedName>
    <definedName name="PTree_SensitivityAnalysis_Inputs_2_Maximum" hidden="1">25</definedName>
    <definedName name="PTree_SensitivityAnalysis_Inputs_2_Minimum" hidden="1">-25</definedName>
    <definedName name="PTree_SensitivityAnalysis_Inputs_2_OneWayAnalysis" hidden="1">1</definedName>
    <definedName name="PTree_SensitivityAnalysis_Inputs_2_Steps" hidden="1">10</definedName>
    <definedName name="PTree_SensitivityAnalysis_Inputs_2_TwoWayAnalysis" hidden="1">0</definedName>
    <definedName name="PTree_SensitivityAnalysis_Inputs_2_VariationMethod" hidden="1">0</definedName>
    <definedName name="PTree_SensitivityAnalysis_Inputs_2_VaryCell" hidden="1">'Decision Tree'!$B$6</definedName>
    <definedName name="PTree_SensitivityAnalysis_Inputs_3_AlternateCellLabel" hidden="1">""</definedName>
    <definedName name="PTree_SensitivityAnalysis_Inputs_3_BaseValueIsAutomatic" hidden="1">TRUE</definedName>
    <definedName name="PTree_SensitivityAnalysis_Inputs_3_MaintainProbabilityNormalization" hidden="1">FALSE</definedName>
    <definedName name="PTree_SensitivityAnalysis_Inputs_3_ManualBaseValue" hidden="1">0</definedName>
    <definedName name="PTree_SensitivityAnalysis_Inputs_3_Maximum" hidden="1">25</definedName>
    <definedName name="PTree_SensitivityAnalysis_Inputs_3_Minimum" hidden="1">-25</definedName>
    <definedName name="PTree_SensitivityAnalysis_Inputs_3_OneWayAnalysis" hidden="1">1</definedName>
    <definedName name="PTree_SensitivityAnalysis_Inputs_3_Steps" hidden="1">10</definedName>
    <definedName name="PTree_SensitivityAnalysis_Inputs_3_TwoWayAnalysis" hidden="1">0</definedName>
    <definedName name="PTree_SensitivityAnalysis_Inputs_3_VariationMethod" hidden="1">0</definedName>
    <definedName name="PTree_SensitivityAnalysis_Inputs_3_VaryCell" hidden="1">'Decision Tree'!$B$9</definedName>
    <definedName name="PTree_SensitivityAnalysis_Inputs_4_AlternateCellLabel" hidden="1">""</definedName>
    <definedName name="PTree_SensitivityAnalysis_Inputs_4_BaseValueIsAutomatic" hidden="1">TRUE</definedName>
    <definedName name="PTree_SensitivityAnalysis_Inputs_4_MaintainProbabilityNormalization" hidden="1">FALSE</definedName>
    <definedName name="PTree_SensitivityAnalysis_Inputs_4_ManualBaseValue" hidden="1">0</definedName>
    <definedName name="PTree_SensitivityAnalysis_Inputs_4_Maximum" hidden="1">25</definedName>
    <definedName name="PTree_SensitivityAnalysis_Inputs_4_Minimum" hidden="1">-25</definedName>
    <definedName name="PTree_SensitivityAnalysis_Inputs_4_OneWayAnalysis" hidden="1">1</definedName>
    <definedName name="PTree_SensitivityAnalysis_Inputs_4_Steps" hidden="1">10</definedName>
    <definedName name="PTree_SensitivityAnalysis_Inputs_4_TwoWayAnalysis" hidden="1">0</definedName>
    <definedName name="PTree_SensitivityAnalysis_Inputs_4_VariationMethod" hidden="1">0</definedName>
    <definedName name="PTree_SensitivityAnalysis_Inputs_4_VaryCell" hidden="1">'Decision Tree'!$B$10</definedName>
    <definedName name="PTree_SensitivityAnalysis_Inputs_5_AlternateCellLabel" hidden="1">""</definedName>
    <definedName name="PTree_SensitivityAnalysis_Inputs_5_BaseValueIsAutomatic" hidden="1">TRUE</definedName>
    <definedName name="PTree_SensitivityAnalysis_Inputs_5_MaintainProbabilityNormalization" hidden="1">FALSE</definedName>
    <definedName name="PTree_SensitivityAnalysis_Inputs_5_ManualBaseValue" hidden="1">0</definedName>
    <definedName name="PTree_SensitivityAnalysis_Inputs_5_Maximum" hidden="1">25</definedName>
    <definedName name="PTree_SensitivityAnalysis_Inputs_5_Minimum" hidden="1">-25</definedName>
    <definedName name="PTree_SensitivityAnalysis_Inputs_5_OneWayAnalysis" hidden="1">1</definedName>
    <definedName name="PTree_SensitivityAnalysis_Inputs_5_Steps" hidden="1">10</definedName>
    <definedName name="PTree_SensitivityAnalysis_Inputs_5_TwoWayAnalysis" hidden="1">0</definedName>
    <definedName name="PTree_SensitivityAnalysis_Inputs_5_VariationMethod" hidden="1">0</definedName>
    <definedName name="PTree_SensitivityAnalysis_Inputs_5_VaryCell" hidden="1">'Decision Tree'!$B$12</definedName>
    <definedName name="PTree_SensitivityAnalysis_Inputs_Count" hidden="1">5</definedName>
    <definedName name="PTree_SensitivityAnalysis_Output_AlternateCellLabel" hidden="1">""</definedName>
    <definedName name="PTree_SensitivityAnalysis_Output_Model" hidden="1">PTreeObjectReference(PTDecisionTree_1,treeCalc_1!$A$1)</definedName>
    <definedName name="PTree_SensitivityAnalysis_Output_OutputType" hidden="1">1</definedName>
    <definedName name="PTree_SensitivityAnalysis_Output_StartingNode" hidden="1">PTreeObjectReference(NULL,NULL)</definedName>
    <definedName name="PTree_SensitivityAnalysis_UpdateDisplay" hidden="1">FALSE</definedName>
    <definedName name="treeList" hidden="1">"10000000000000000000000000000000000000000000000000000000000000000000000000000000000000000000000000000000000000000000000000000000000000000000000000000000000000000000000000000000000000000000000000000000"</definedName>
  </definedNames>
  <calcPr calcId="152511"/>
</workbook>
</file>

<file path=xl/calcChain.xml><?xml version="1.0" encoding="utf-8"?>
<calcChain xmlns="http://schemas.openxmlformats.org/spreadsheetml/2006/main">
  <c r="B31" i="3" l="1"/>
  <c r="J13" i="1" s="1"/>
  <c r="B23" i="3"/>
  <c r="J12" i="1" s="1"/>
  <c r="K11" i="1"/>
  <c r="J11" i="1"/>
  <c r="O11" i="1"/>
  <c r="O13" i="1"/>
  <c r="O12" i="1"/>
  <c r="C28" i="3"/>
  <c r="K17" i="1" s="1"/>
  <c r="C29" i="3"/>
  <c r="J17" i="1" s="1"/>
  <c r="C32" i="3"/>
  <c r="K16" i="1" s="1"/>
  <c r="J16" i="1"/>
  <c r="C24" i="3"/>
  <c r="K15" i="1" s="1"/>
  <c r="J15" i="1"/>
  <c r="C20" i="3"/>
  <c r="K14" i="1" s="1"/>
  <c r="C21" i="3"/>
  <c r="J14" i="1" s="1"/>
  <c r="B15" i="2"/>
  <c r="B14" i="2"/>
  <c r="B13" i="2"/>
  <c r="B12" i="2"/>
  <c r="B11" i="2"/>
  <c r="B17" i="3"/>
  <c r="B16" i="3"/>
  <c r="C16" i="3"/>
  <c r="B15" i="3"/>
  <c r="C15" i="3"/>
  <c r="C17" i="3"/>
  <c r="B11" i="1"/>
  <c r="B2" i="1"/>
  <c r="F2" i="1"/>
  <c r="C31" i="3"/>
  <c r="D32" i="3"/>
  <c r="C23" i="3"/>
  <c r="D29" i="3"/>
  <c r="D24" i="3"/>
  <c r="D33" i="3"/>
  <c r="D20" i="3"/>
  <c r="D25" i="3"/>
  <c r="B22" i="3"/>
  <c r="D21" i="3"/>
  <c r="B30" i="3"/>
  <c r="D28" i="3"/>
  <c r="B27" i="3"/>
  <c r="A13" i="1" l="1"/>
  <c r="A17" i="1"/>
  <c r="A16" i="1"/>
  <c r="A15" i="1"/>
  <c r="A14" i="1"/>
  <c r="A12" i="1"/>
  <c r="C1" i="2"/>
  <c r="A11" i="1"/>
</calcChain>
</file>

<file path=xl/sharedStrings.xml><?xml version="1.0" encoding="utf-8"?>
<sst xmlns="http://schemas.openxmlformats.org/spreadsheetml/2006/main" count="247" uniqueCount="114">
  <si>
    <t>Input Data</t>
  </si>
  <si>
    <t>Landowner's Option to Sell Exploration Rights</t>
  </si>
  <si>
    <t>Energy Provider's Offer to Landowner</t>
  </si>
  <si>
    <t>Additional Value to Landowner (if gas is discovered)</t>
  </si>
  <si>
    <t>Landowner's Option to Develop the Field Herself</t>
  </si>
  <si>
    <t>Cost of Contract with Local Experts</t>
  </si>
  <si>
    <t>Landowner's Net Profit (if gas is discovered)</t>
  </si>
  <si>
    <t>Landowner's Estimated Probability of Finding Gas</t>
  </si>
  <si>
    <t>Sell exploration rights</t>
  </si>
  <si>
    <t>Gas is discovered</t>
  </si>
  <si>
    <t>Gas is not discovered</t>
  </si>
  <si>
    <t>Develop the field herself</t>
  </si>
  <si>
    <t>Probability</t>
  </si>
  <si>
    <t>Name</t>
  </si>
  <si>
    <t>SheetRef</t>
  </si>
  <si>
    <t>GenInfo</t>
  </si>
  <si>
    <t>Def. Link</t>
  </si>
  <si>
    <t>EXT REFS</t>
  </si>
  <si>
    <t>Def. Form</t>
  </si>
  <si>
    <t>Highest#</t>
  </si>
  <si>
    <t>bformtype</t>
  </si>
  <si>
    <t>valformula</t>
  </si>
  <si>
    <t>pbformula</t>
  </si>
  <si>
    <t>distribution</t>
  </si>
  <si>
    <t>cumPayoffFunction</t>
  </si>
  <si>
    <t>link</t>
  </si>
  <si>
    <t>ENDNODEFORMULA</t>
  </si>
  <si>
    <t>VAL</t>
  </si>
  <si>
    <t>PB</t>
  </si>
  <si>
    <t>IntRefs</t>
  </si>
  <si>
    <t>RefRefs</t>
  </si>
  <si>
    <t>NodeNames</t>
  </si>
  <si>
    <t>=</t>
  </si>
  <si>
    <t>Landowner's Decision Problem</t>
  </si>
  <si>
    <t>DEFAULT</t>
  </si>
  <si>
    <t>2,0,0,2,2,3,0,0,0</t>
  </si>
  <si>
    <t>No</t>
  </si>
  <si>
    <t>Yes</t>
  </si>
  <si>
    <t>4,0,0,0,2,0,0</t>
  </si>
  <si>
    <t>1,0,0,2,4,5,1,0,0</t>
  </si>
  <si>
    <t xml:space="preserve">   Gas found on site?</t>
  </si>
  <si>
    <t>4,0,0,0,3,0,0</t>
  </si>
  <si>
    <t>1,0,0,2,7,6,1,0,0</t>
  </si>
  <si>
    <t>Payoff Table</t>
  </si>
  <si>
    <t>Decision Tree</t>
  </si>
  <si>
    <t>Optimal Expected Gain</t>
  </si>
  <si>
    <t>Additional Value to Landowner (if gas is found)</t>
  </si>
  <si>
    <t>Landowner's Net Profit (if gas is found)</t>
  </si>
  <si>
    <t>Probability of Finding Gas</t>
  </si>
  <si>
    <t>Rights to natural gas</t>
  </si>
  <si>
    <t>Calc Macro</t>
  </si>
  <si>
    <t>Ptree1 Compatibility</t>
  </si>
  <si>
    <t>Eval. Function</t>
  </si>
  <si>
    <t>Creation Version</t>
  </si>
  <si>
    <t>Required Version</t>
  </si>
  <si>
    <t>Recommended Version</t>
  </si>
  <si>
    <t>Last Modified By Version</t>
  </si>
  <si>
    <t>Output Label</t>
  </si>
  <si>
    <t>Output Value NF</t>
  </si>
  <si>
    <t>Output Prob NF</t>
  </si>
  <si>
    <t>Input Value NF</t>
  </si>
  <si>
    <t>Input Prob NF</t>
  </si>
  <si>
    <t>R-Value Ref.</t>
  </si>
  <si>
    <t>Anchor Cell</t>
  </si>
  <si>
    <t>Branch Name</t>
  </si>
  <si>
    <t>Collapsed</t>
  </si>
  <si>
    <t>0,1,1,0,0,Exponential, 0,0,-1,0,-1,0,.0001</t>
  </si>
  <si>
    <t>1.0.?</t>
  </si>
  <si>
    <t>5.0.0</t>
  </si>
  <si>
    <t>PrecisionTree Sensitivity Analysis - Strategy Region</t>
  </si>
  <si>
    <t>Strategy Region Data</t>
  </si>
  <si>
    <t>#1</t>
  </si>
  <si>
    <t>#2</t>
  </si>
  <si>
    <t>#3</t>
  </si>
  <si>
    <t>#4</t>
  </si>
  <si>
    <t>#5</t>
  </si>
  <si>
    <t>#6</t>
  </si>
  <si>
    <t>#7</t>
  </si>
  <si>
    <t>#8</t>
  </si>
  <si>
    <t>#9</t>
  </si>
  <si>
    <t>#10</t>
  </si>
  <si>
    <t>Input</t>
  </si>
  <si>
    <t>Value</t>
  </si>
  <si>
    <t>Change (%)</t>
  </si>
  <si>
    <t>PrecisionTree Sensitivity Analysis - Tornado Graph</t>
  </si>
  <si>
    <t>Tornado Graph Data</t>
  </si>
  <si>
    <t>Decision Tree 'Landowner's Decision Problem' (Expected Value of Entire Model)</t>
  </si>
  <si>
    <t>Rank</t>
  </si>
  <si>
    <t>Input Name</t>
  </si>
  <si>
    <t>Cell</t>
  </si>
  <si>
    <t>Minimum</t>
  </si>
  <si>
    <t>Output</t>
  </si>
  <si>
    <t>Maximum</t>
  </si>
  <si>
    <t>Landowner's Estimated Probability of Finding Gas (B12)</t>
  </si>
  <si>
    <t>B12</t>
  </si>
  <si>
    <t>Landowner's Net Profit (if gas is discovered) (B10)</t>
  </si>
  <si>
    <t>B10</t>
  </si>
  <si>
    <t>Cost of Contract with Local Experts (B9)</t>
  </si>
  <si>
    <t>B9</t>
  </si>
  <si>
    <t>B6</t>
  </si>
  <si>
    <t>Energy Provider's Offer to Landowner (B5)</t>
  </si>
  <si>
    <t>B5</t>
  </si>
  <si>
    <t>Sell exploration rights to a local energy provider?</t>
  </si>
  <si>
    <t>6.2.0</t>
  </si>
  <si>
    <r>
      <t>Performed By:</t>
    </r>
    <r>
      <rPr>
        <sz val="8"/>
        <rFont val="Tahoma"/>
        <family val="2"/>
      </rPr>
      <t xml:space="preserve"> Chris Albright</t>
    </r>
  </si>
  <si>
    <r>
      <t>Date:</t>
    </r>
    <r>
      <rPr>
        <sz val="8"/>
        <rFont val="Tahoma"/>
        <family val="2"/>
      </rPr>
      <t xml:space="preserve"> Monday, February 17, 2014 7:26:40 PM</t>
    </r>
  </si>
  <si>
    <r>
      <t>Output:</t>
    </r>
    <r>
      <rPr>
        <sz val="8"/>
        <rFont val="Tahoma"/>
        <family val="2"/>
      </rPr>
      <t xml:space="preserve"> Decision Tree 'Landowner's Decision Problem' (Expected Value of Entire Model)</t>
    </r>
  </si>
  <si>
    <r>
      <t>Input:</t>
    </r>
    <r>
      <rPr>
        <sz val="8"/>
        <rFont val="Tahoma"/>
        <family val="2"/>
      </rPr>
      <t xml:space="preserve"> Landowner's Estimated Probability of Finding Gas (B12)</t>
    </r>
  </si>
  <si>
    <r>
      <t>Input:</t>
    </r>
    <r>
      <rPr>
        <sz val="8"/>
        <rFont val="Tahoma"/>
        <family val="2"/>
      </rPr>
      <t xml:space="preserve"> Landowner's Net Profit (if gas is discovered) (B10)</t>
    </r>
  </si>
  <si>
    <r>
      <t>Input:</t>
    </r>
    <r>
      <rPr>
        <sz val="8"/>
        <rFont val="Tahoma"/>
        <family val="2"/>
      </rPr>
      <t xml:space="preserve"> Cost of Contract with Local Experts (B9)</t>
    </r>
  </si>
  <si>
    <r>
      <t>Date:</t>
    </r>
    <r>
      <rPr>
        <sz val="8"/>
        <rFont val="Tahoma"/>
        <family val="2"/>
      </rPr>
      <t xml:space="preserve"> Monday, February 17, 2014 7:26:41 PM</t>
    </r>
  </si>
  <si>
    <r>
      <t>Input:</t>
    </r>
    <r>
      <rPr>
        <sz val="8"/>
        <rFont val="Tahoma"/>
        <family val="2"/>
      </rPr>
      <t xml:space="preserve"> Additional Value to Landowner (if gas is discovered) (B6)</t>
    </r>
  </si>
  <si>
    <r>
      <t>Input:</t>
    </r>
    <r>
      <rPr>
        <sz val="8"/>
        <rFont val="Tahoma"/>
        <family val="2"/>
      </rPr>
      <t xml:space="preserve"> Energy Provider's Offer to Landowner (B5)</t>
    </r>
  </si>
  <si>
    <t>Additional Value to Landowner (if gas is discovered) (B6)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</si>
</sst>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0.0%"/>
  </numFmts>
  <fonts count="17" x14ac:knownFonts="1">
    <font>
      <sz val="11"/>
      <name val="Calibri"/>
      <family val="2"/>
    </font>
    <font>
      <sz val="11"/>
      <name val="Calibri"/>
      <family val="2"/>
    </font>
    <font>
      <b/>
      <sz val="11"/>
      <name val="Calibri"/>
      <family val="2"/>
    </font>
    <font>
      <sz val="11"/>
      <color indexed="8"/>
      <name val="Calibri"/>
      <family val="2"/>
    </font>
    <font>
      <b/>
      <sz val="11"/>
      <color indexed="17"/>
      <name val="Calibri"/>
      <family val="2"/>
    </font>
    <font>
      <sz val="8"/>
      <color indexed="16"/>
      <name val="Calibri"/>
      <family val="2"/>
    </font>
    <font>
      <b/>
      <sz val="8"/>
      <color indexed="16"/>
      <name val="Calibri"/>
      <family val="2"/>
    </font>
    <font>
      <sz val="8"/>
      <color indexed="8"/>
      <name val="Calibri"/>
      <family val="2"/>
    </font>
    <font>
      <b/>
      <sz val="8"/>
      <color indexed="17"/>
      <name val="Calibri"/>
      <family val="2"/>
    </font>
    <font>
      <sz val="8"/>
      <color indexed="17"/>
      <name val="Calibri"/>
      <family val="2"/>
    </font>
    <font>
      <sz val="8"/>
      <name val="Calibri"/>
      <family val="2"/>
    </font>
    <font>
      <b/>
      <sz val="8"/>
      <color indexed="18"/>
      <name val="Calibri"/>
      <family val="2"/>
    </font>
    <font>
      <b/>
      <sz val="14"/>
      <name val="Tahoma"/>
      <family val="2"/>
    </font>
    <font>
      <b/>
      <sz val="8"/>
      <name val="Tahoma"/>
      <family val="2"/>
    </font>
    <font>
      <sz val="8"/>
      <name val="Tahoma"/>
      <family val="2"/>
    </font>
    <font>
      <b/>
      <sz val="10"/>
      <name val="Calibri"/>
      <family val="2"/>
    </font>
    <font>
      <b/>
      <sz val="8"/>
      <name val="Calibri"/>
      <family val="2"/>
    </font>
  </fonts>
  <fills count="5">
    <fill>
      <patternFill patternType="none"/>
    </fill>
    <fill>
      <patternFill patternType="gray125"/>
    </fill>
    <fill>
      <patternFill patternType="solid">
        <fgColor indexed="22"/>
        <bgColor indexed="64"/>
      </patternFill>
    </fill>
    <fill>
      <patternFill patternType="solid">
        <fgColor theme="4" tint="0.59996337778862885"/>
        <bgColor indexed="64"/>
      </patternFill>
    </fill>
    <fill>
      <patternFill patternType="solid">
        <fgColor rgb="FFC0C0C0"/>
        <bgColor indexed="64"/>
      </patternFill>
    </fill>
  </fills>
  <borders count="3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thin">
        <color rgb="FF000000"/>
      </bottom>
      <diagonal/>
    </border>
    <border>
      <left/>
      <right/>
      <top style="medium">
        <color indexed="64"/>
      </top>
      <bottom/>
      <diagonal/>
    </border>
    <border>
      <left style="thin">
        <color indexed="64"/>
      </left>
      <right/>
      <top style="medium">
        <color indexed="64"/>
      </top>
      <bottom/>
      <diagonal/>
    </border>
    <border>
      <left/>
      <right style="thin">
        <color indexed="22"/>
      </right>
      <top style="medium">
        <color indexed="64"/>
      </top>
      <bottom/>
      <diagonal/>
    </border>
    <border>
      <left/>
      <right style="thin">
        <color indexed="22"/>
      </right>
      <top/>
      <bottom style="thin">
        <color indexed="64"/>
      </bottom>
      <diagonal/>
    </border>
    <border>
      <left/>
      <right style="thin">
        <color indexed="22"/>
      </right>
      <top/>
      <bottom/>
      <diagonal/>
    </border>
    <border>
      <left style="thin">
        <color indexed="22"/>
      </left>
      <right/>
      <top style="medium">
        <color indexed="64"/>
      </top>
      <bottom/>
      <diagonal/>
    </border>
    <border>
      <left style="thin">
        <color indexed="22"/>
      </left>
      <right/>
      <top style="medium">
        <color indexed="64"/>
      </top>
      <bottom style="thin">
        <color rgb="FF808080"/>
      </bottom>
      <diagonal/>
    </border>
    <border>
      <left/>
      <right/>
      <top style="medium">
        <color indexed="64"/>
      </top>
      <bottom style="thin">
        <color rgb="FF808080"/>
      </bottom>
      <diagonal/>
    </border>
    <border>
      <left style="thin">
        <color indexed="22"/>
      </left>
      <right/>
      <top style="thin">
        <color rgb="FF808080"/>
      </top>
      <bottom/>
      <diagonal/>
    </border>
    <border>
      <left/>
      <right style="thin">
        <color indexed="22"/>
      </right>
      <top style="thin">
        <color rgb="FF808080"/>
      </top>
      <bottom/>
      <diagonal/>
    </border>
    <border>
      <left style="medium">
        <color rgb="FF000000"/>
      </left>
      <right/>
      <top/>
      <bottom/>
      <diagonal/>
    </border>
    <border>
      <left/>
      <right style="medium">
        <color rgb="FF000000"/>
      </right>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style="thin">
        <color indexed="64"/>
      </right>
      <top style="medium">
        <color indexed="64"/>
      </top>
      <bottom/>
      <diagonal/>
    </border>
    <border>
      <left style="medium">
        <color rgb="FF000000"/>
      </left>
      <right style="thin">
        <color indexed="64"/>
      </right>
      <top/>
      <bottom style="thin">
        <color indexed="64"/>
      </bottom>
      <diagonal/>
    </border>
    <border>
      <left style="medium">
        <color rgb="FF000000"/>
      </left>
      <right style="thin">
        <color indexed="64"/>
      </right>
      <top/>
      <bottom/>
      <diagonal/>
    </border>
    <border>
      <left style="medium">
        <color rgb="FF000000"/>
      </left>
      <right style="thin">
        <color indexed="64"/>
      </right>
      <top/>
      <bottom style="medium">
        <color rgb="FF000000"/>
      </bottom>
      <diagonal/>
    </border>
    <border>
      <left/>
      <right style="thin">
        <color indexed="22"/>
      </right>
      <top/>
      <bottom style="medium">
        <color rgb="FF000000"/>
      </bottom>
      <diagonal/>
    </border>
    <border>
      <left/>
      <right style="medium">
        <color rgb="FF000000"/>
      </right>
      <top style="medium">
        <color indexed="64"/>
      </top>
      <bottom style="thin">
        <color rgb="FF808080"/>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quotePrefix="1" applyFont="1" applyAlignment="1">
      <alignment horizontal="left"/>
    </xf>
    <xf numFmtId="0" fontId="1" fillId="0" borderId="0" xfId="0" applyFont="1"/>
    <xf numFmtId="2" fontId="1" fillId="0" borderId="0" xfId="0" applyNumberFormat="1" applyFont="1"/>
    <xf numFmtId="0" fontId="2" fillId="0" borderId="0" xfId="0" applyFont="1"/>
    <xf numFmtId="164" fontId="1" fillId="3" borderId="0" xfId="0" applyNumberFormat="1" applyFont="1" applyFill="1" applyBorder="1" applyAlignment="1">
      <alignment horizontal="right"/>
    </xf>
    <xf numFmtId="164" fontId="1" fillId="3" borderId="0" xfId="0" applyNumberFormat="1" applyFont="1" applyFill="1" applyBorder="1"/>
    <xf numFmtId="164" fontId="1" fillId="0" borderId="0" xfId="0" applyNumberFormat="1" applyFont="1"/>
    <xf numFmtId="2" fontId="1" fillId="3" borderId="0" xfId="0" applyNumberFormat="1" applyFont="1" applyFill="1" applyBorder="1"/>
    <xf numFmtId="0" fontId="1" fillId="0" borderId="0" xfId="0" applyFont="1" applyAlignment="1">
      <alignment horizontal="center"/>
    </xf>
    <xf numFmtId="164" fontId="1" fillId="0" borderId="1" xfId="0" applyNumberFormat="1" applyFont="1" applyBorder="1"/>
    <xf numFmtId="164" fontId="1" fillId="0" borderId="2" xfId="0" applyNumberFormat="1" applyFont="1" applyBorder="1"/>
    <xf numFmtId="164" fontId="1" fillId="0" borderId="3" xfId="0" applyNumberFormat="1" applyFont="1" applyBorder="1"/>
    <xf numFmtId="164" fontId="1" fillId="0" borderId="4" xfId="0" applyNumberFormat="1" applyFont="1" applyBorder="1"/>
    <xf numFmtId="2" fontId="1" fillId="0" borderId="3" xfId="0" applyNumberFormat="1" applyFont="1" applyBorder="1"/>
    <xf numFmtId="2" fontId="1" fillId="0" borderId="4" xfId="0" applyNumberFormat="1" applyFont="1" applyBorder="1"/>
    <xf numFmtId="164" fontId="3" fillId="0" borderId="0" xfId="0" applyNumberFormat="1" applyFont="1" applyAlignment="1">
      <alignment horizontal="right"/>
    </xf>
    <xf numFmtId="0" fontId="4" fillId="0" borderId="0" xfId="0" applyFont="1" applyAlignment="1">
      <alignment horizontal="center"/>
    </xf>
    <xf numFmtId="0" fontId="0" fillId="0" borderId="0" xfId="0" applyFont="1"/>
    <xf numFmtId="0" fontId="5" fillId="0" borderId="0" xfId="0" applyFont="1" applyAlignment="1">
      <alignment horizontal="center"/>
    </xf>
    <xf numFmtId="0" fontId="6" fillId="0" borderId="0" xfId="0" applyFont="1" applyAlignment="1">
      <alignment horizontal="center"/>
    </xf>
    <xf numFmtId="164" fontId="7" fillId="0" borderId="0" xfId="0" applyNumberFormat="1" applyFont="1" applyAlignment="1">
      <alignment horizontal="right"/>
    </xf>
    <xf numFmtId="0" fontId="7" fillId="0" borderId="0" xfId="0" applyNumberFormat="1" applyFont="1" applyAlignment="1">
      <alignment horizontal="right"/>
    </xf>
    <xf numFmtId="0" fontId="8" fillId="0" borderId="0" xfId="0" applyFont="1" applyAlignment="1">
      <alignment horizontal="right"/>
    </xf>
    <xf numFmtId="0" fontId="9" fillId="0" borderId="0" xfId="0" applyFont="1" applyAlignment="1">
      <alignment horizontal="center"/>
    </xf>
    <xf numFmtId="0" fontId="8" fillId="0" borderId="0" xfId="0" applyFont="1" applyAlignment="1">
      <alignment horizontal="center"/>
    </xf>
    <xf numFmtId="0" fontId="10" fillId="0" borderId="0" xfId="0" applyFont="1" applyAlignment="1">
      <alignment horizontal="right"/>
    </xf>
    <xf numFmtId="165" fontId="7" fillId="0" borderId="0" xfId="0" applyNumberFormat="1" applyFont="1" applyAlignment="1">
      <alignment horizontal="right"/>
    </xf>
    <xf numFmtId="0" fontId="11" fillId="0" borderId="0" xfId="0" applyFont="1" applyAlignment="1">
      <alignment horizontal="center"/>
    </xf>
    <xf numFmtId="0" fontId="10" fillId="0" borderId="0" xfId="0" applyFont="1"/>
    <xf numFmtId="0" fontId="12" fillId="4" borderId="0" xfId="0" quotePrefix="1" applyFont="1" applyFill="1" applyBorder="1"/>
    <xf numFmtId="0" fontId="12" fillId="4" borderId="0" xfId="0" applyFont="1" applyFill="1" applyBorder="1"/>
    <xf numFmtId="0" fontId="13" fillId="4" borderId="0" xfId="0" applyFont="1" applyFill="1" applyBorder="1"/>
    <xf numFmtId="0" fontId="14" fillId="4" borderId="0" xfId="0" applyFont="1" applyFill="1" applyBorder="1"/>
    <xf numFmtId="0" fontId="14" fillId="4" borderId="6" xfId="0" applyFont="1" applyFill="1" applyBorder="1"/>
    <xf numFmtId="0" fontId="13" fillId="4" borderId="6" xfId="0" applyFont="1" applyFill="1" applyBorder="1"/>
    <xf numFmtId="0" fontId="15" fillId="2" borderId="21" xfId="0" quotePrefix="1" applyNumberFormat="1" applyFont="1" applyFill="1" applyBorder="1" applyAlignment="1">
      <alignment horizontal="left"/>
    </xf>
    <xf numFmtId="0" fontId="15" fillId="0" borderId="22" xfId="0" applyFont="1" applyBorder="1" applyAlignment="1">
      <alignment horizontal="left"/>
    </xf>
    <xf numFmtId="0" fontId="15" fillId="0" borderId="23" xfId="0" applyFont="1" applyBorder="1" applyAlignment="1">
      <alignment horizontal="left"/>
    </xf>
    <xf numFmtId="0" fontId="16" fillId="0" borderId="7" xfId="0" applyNumberFormat="1" applyFont="1" applyBorder="1" applyAlignment="1">
      <alignment horizontal="center"/>
    </xf>
    <xf numFmtId="0" fontId="16" fillId="0" borderId="5" xfId="0" applyNumberFormat="1" applyFont="1" applyBorder="1" applyAlignment="1">
      <alignment horizontal="center"/>
    </xf>
    <xf numFmtId="0" fontId="16" fillId="0" borderId="28" xfId="0" applyNumberFormat="1" applyFont="1" applyBorder="1" applyAlignment="1">
      <alignment horizontal="center"/>
    </xf>
    <xf numFmtId="0" fontId="16" fillId="0" borderId="29" xfId="0" applyNumberFormat="1" applyFont="1" applyBorder="1" applyAlignment="1">
      <alignment horizontal="left"/>
    </xf>
    <xf numFmtId="0" fontId="16" fillId="0" borderId="30" xfId="0" applyNumberFormat="1" applyFont="1" applyBorder="1" applyAlignment="1">
      <alignment horizontal="left"/>
    </xf>
    <xf numFmtId="0" fontId="16" fillId="0" borderId="31" xfId="0" applyNumberFormat="1" applyFont="1" applyBorder="1" applyAlignment="1">
      <alignment horizontal="center" vertical="top"/>
    </xf>
    <xf numFmtId="0" fontId="16" fillId="0" borderId="32" xfId="0" applyNumberFormat="1" applyFont="1" applyBorder="1" applyAlignment="1">
      <alignment horizontal="center" vertical="top"/>
    </xf>
    <xf numFmtId="0" fontId="10" fillId="0" borderId="0" xfId="0" applyNumberFormat="1" applyFont="1" applyBorder="1" applyAlignment="1">
      <alignment horizontal="right" vertical="top"/>
    </xf>
    <xf numFmtId="0" fontId="10" fillId="0" borderId="18" xfId="0" applyNumberFormat="1" applyFont="1" applyBorder="1" applyAlignment="1">
      <alignment horizontal="right" vertical="top"/>
    </xf>
    <xf numFmtId="0" fontId="10" fillId="0" borderId="25" xfId="0" applyNumberFormat="1" applyFont="1" applyBorder="1" applyAlignment="1">
      <alignment horizontal="right" vertical="top"/>
    </xf>
    <xf numFmtId="0" fontId="10" fillId="0" borderId="26" xfId="0" applyNumberFormat="1" applyFont="1" applyBorder="1" applyAlignment="1">
      <alignment horizontal="right" vertical="top"/>
    </xf>
    <xf numFmtId="0" fontId="16" fillId="0" borderId="8" xfId="0" applyNumberFormat="1" applyFont="1" applyBorder="1" applyAlignment="1">
      <alignment horizontal="center"/>
    </xf>
    <xf numFmtId="2" fontId="10" fillId="0" borderId="0" xfId="0" applyNumberFormat="1" applyFont="1" applyBorder="1" applyAlignment="1">
      <alignment horizontal="right" vertical="top"/>
    </xf>
    <xf numFmtId="2" fontId="10" fillId="0" borderId="25" xfId="0" applyNumberFormat="1" applyFont="1" applyBorder="1" applyAlignment="1">
      <alignment horizontal="right" vertical="top"/>
    </xf>
    <xf numFmtId="0" fontId="16" fillId="0" borderId="9" xfId="0" applyNumberFormat="1" applyFont="1" applyBorder="1" applyAlignment="1">
      <alignment horizontal="center"/>
    </xf>
    <xf numFmtId="0" fontId="16" fillId="0" borderId="10" xfId="0" applyNumberFormat="1" applyFont="1" applyBorder="1" applyAlignment="1">
      <alignment horizontal="center"/>
    </xf>
    <xf numFmtId="10" fontId="10" fillId="0" borderId="11" xfId="0" applyNumberFormat="1" applyFont="1" applyBorder="1" applyAlignment="1">
      <alignment horizontal="right" vertical="top"/>
    </xf>
    <xf numFmtId="10" fontId="10" fillId="0" borderId="33" xfId="0" applyNumberFormat="1" applyFont="1" applyBorder="1" applyAlignment="1">
      <alignment horizontal="right" vertical="top"/>
    </xf>
    <xf numFmtId="0" fontId="16" fillId="0" borderId="12" xfId="0" applyNumberFormat="1" applyFont="1" applyBorder="1" applyAlignment="1">
      <alignment horizontal="center"/>
    </xf>
    <xf numFmtId="10" fontId="10" fillId="0" borderId="18" xfId="0" applyNumberFormat="1" applyFont="1" applyBorder="1" applyAlignment="1">
      <alignment horizontal="right" vertical="top"/>
    </xf>
    <xf numFmtId="10" fontId="10" fillId="0" borderId="26" xfId="0" applyNumberFormat="1" applyFont="1" applyBorder="1" applyAlignment="1">
      <alignment horizontal="right" vertical="top"/>
    </xf>
    <xf numFmtId="0" fontId="16" fillId="0" borderId="20" xfId="0" applyNumberFormat="1" applyFont="1" applyBorder="1" applyAlignment="1">
      <alignment horizontal="center"/>
    </xf>
    <xf numFmtId="164" fontId="10" fillId="0" borderId="0" xfId="0" applyNumberFormat="1" applyFont="1" applyBorder="1" applyAlignment="1">
      <alignment horizontal="right" vertical="top"/>
    </xf>
    <xf numFmtId="164" fontId="10" fillId="0" borderId="25" xfId="0" applyNumberFormat="1" applyFont="1" applyBorder="1" applyAlignment="1">
      <alignment horizontal="right" vertical="top"/>
    </xf>
    <xf numFmtId="0" fontId="10" fillId="0" borderId="17" xfId="0" applyNumberFormat="1" applyFont="1" applyBorder="1" applyAlignment="1">
      <alignment horizontal="center" vertical="top"/>
    </xf>
    <xf numFmtId="0" fontId="10" fillId="0" borderId="24" xfId="0" applyNumberFormat="1" applyFont="1" applyBorder="1" applyAlignment="1">
      <alignment horizontal="center" vertical="top"/>
    </xf>
    <xf numFmtId="0" fontId="10" fillId="2" borderId="17" xfId="0" quotePrefix="1" applyNumberFormat="1" applyFont="1" applyFill="1" applyBorder="1" applyAlignment="1">
      <alignment horizontal="left"/>
    </xf>
    <xf numFmtId="0" fontId="10" fillId="0" borderId="0" xfId="0" applyFont="1" applyBorder="1" applyAlignment="1">
      <alignment horizontal="left"/>
    </xf>
    <xf numFmtId="0" fontId="10" fillId="0" borderId="18" xfId="0" applyFont="1" applyBorder="1" applyAlignment="1">
      <alignment horizontal="left"/>
    </xf>
    <xf numFmtId="0" fontId="16" fillId="0" borderId="19" xfId="0" applyNumberFormat="1" applyFont="1" applyBorder="1" applyAlignment="1">
      <alignment horizontal="center"/>
    </xf>
    <xf numFmtId="0" fontId="16" fillId="0" borderId="17" xfId="0" applyNumberFormat="1" applyFont="1" applyBorder="1" applyAlignment="1">
      <alignment horizontal="center"/>
    </xf>
    <xf numFmtId="0" fontId="16" fillId="0" borderId="0" xfId="0" applyNumberFormat="1" applyFont="1" applyBorder="1" applyAlignment="1">
      <alignment horizontal="center"/>
    </xf>
    <xf numFmtId="0" fontId="16" fillId="0" borderId="18" xfId="0" applyNumberFormat="1" applyFont="1" applyBorder="1" applyAlignment="1">
      <alignment horizontal="center"/>
    </xf>
    <xf numFmtId="0" fontId="16" fillId="0" borderId="27" xfId="0" applyNumberFormat="1" applyFont="1" applyBorder="1" applyAlignment="1">
      <alignment horizontal="center"/>
    </xf>
    <xf numFmtId="0" fontId="16" fillId="0" borderId="5" xfId="0" applyNumberFormat="1" applyFont="1" applyBorder="1" applyAlignment="1">
      <alignment horizontal="left"/>
    </xf>
    <xf numFmtId="0" fontId="16" fillId="0" borderId="11" xfId="0" applyNumberFormat="1" applyFont="1" applyBorder="1" applyAlignment="1">
      <alignment horizontal="center"/>
    </xf>
    <xf numFmtId="0" fontId="16" fillId="0" borderId="10" xfId="0" applyNumberFormat="1" applyFont="1" applyBorder="1" applyAlignment="1">
      <alignment horizontal="left"/>
    </xf>
    <xf numFmtId="0" fontId="16" fillId="0" borderId="13" xfId="0" applyNumberFormat="1" applyFont="1" applyBorder="1" applyAlignment="1">
      <alignment horizontal="center"/>
    </xf>
    <xf numFmtId="0" fontId="0" fillId="0" borderId="14" xfId="0" applyBorder="1" applyAlignment="1">
      <alignment horizontal="center"/>
    </xf>
    <xf numFmtId="0" fontId="16" fillId="0" borderId="15" xfId="0" applyNumberFormat="1" applyFont="1" applyBorder="1" applyAlignment="1">
      <alignment horizontal="center"/>
    </xf>
    <xf numFmtId="0" fontId="0" fillId="0" borderId="16" xfId="0" applyBorder="1" applyAlignment="1">
      <alignment horizontal="center"/>
    </xf>
    <xf numFmtId="0" fontId="10" fillId="0" borderId="11" xfId="0" applyNumberFormat="1" applyFont="1" applyBorder="1" applyAlignment="1">
      <alignment horizontal="right" vertical="top"/>
    </xf>
    <xf numFmtId="0" fontId="10" fillId="0" borderId="33" xfId="0" applyNumberFormat="1" applyFont="1" applyBorder="1" applyAlignment="1">
      <alignment horizontal="right" vertical="top"/>
    </xf>
    <xf numFmtId="0" fontId="0" fillId="0" borderId="34" xfId="0" applyBorder="1" applyAlignment="1">
      <alignment horizontal="center"/>
    </xf>
    <xf numFmtId="0" fontId="10" fillId="0" borderId="0" xfId="0" quotePrefix="1" applyNumberFormat="1" applyFont="1" applyBorder="1" applyAlignment="1">
      <alignment horizontal="left" vertical="top" wrapText="1"/>
    </xf>
    <xf numFmtId="0" fontId="10" fillId="0" borderId="11" xfId="0" quotePrefix="1" applyNumberFormat="1" applyFont="1" applyBorder="1" applyAlignment="1">
      <alignment horizontal="left" vertical="top"/>
    </xf>
    <xf numFmtId="0" fontId="10" fillId="0" borderId="25" xfId="0" quotePrefix="1" applyNumberFormat="1" applyFont="1" applyBorder="1" applyAlignment="1">
      <alignment horizontal="left" vertical="top" wrapText="1"/>
    </xf>
    <xf numFmtId="0" fontId="10" fillId="0" borderId="33" xfId="0" quotePrefix="1" applyNumberFormat="1" applyFont="1" applyBorder="1" applyAlignment="1">
      <alignment horizontal="left" vertical="top"/>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'Landowner's Decision Problem'</a:t>
            </a:r>
            <a:r>
              <a:rPr lang="en-US" sz="800" b="0" i="0" u="none" strike="noStrike" baseline="0">
                <a:solidFill>
                  <a:srgbClr val="000000"/>
                </a:solidFill>
                <a:latin typeface="+mn-lt"/>
                <a:ea typeface="+mn-lt"/>
                <a:cs typeface="+mn-lt"/>
              </a:rPr>
              <a:t>
Expected Value of Node 'Sell exploration rights to a local energy provider?' (B27)
With Variation of Energy Provider's Offer to Landowner (B5) </a:t>
            </a:r>
            <a:endParaRPr lang="en-US"/>
          </a:p>
        </c:rich>
      </c:tx>
      <c:layout/>
      <c:overlay val="0"/>
    </c:title>
    <c:autoTitleDeleted val="0"/>
    <c:plotArea>
      <c:layout>
        <c:manualLayout>
          <c:xMode val="edge"/>
          <c:yMode val="edge"/>
          <c:x val="2.5700934579439252E-2"/>
          <c:y val="0.17227344992050875"/>
          <c:w val="0.83876168224299064"/>
          <c:h val="0.68538938197113275"/>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B5'!$C$32:$C$41</c:f>
              <c:numCache>
                <c:formatCode>"$"#,##0</c:formatCode>
                <c:ptCount val="10"/>
                <c:pt idx="0">
                  <c:v>135000</c:v>
                </c:pt>
                <c:pt idx="1">
                  <c:v>145000</c:v>
                </c:pt>
                <c:pt idx="2">
                  <c:v>155000</c:v>
                </c:pt>
                <c:pt idx="3">
                  <c:v>165000</c:v>
                </c:pt>
                <c:pt idx="4">
                  <c:v>175000</c:v>
                </c:pt>
                <c:pt idx="5">
                  <c:v>185000</c:v>
                </c:pt>
                <c:pt idx="6">
                  <c:v>195000</c:v>
                </c:pt>
                <c:pt idx="7">
                  <c:v>205000</c:v>
                </c:pt>
                <c:pt idx="8">
                  <c:v>215000</c:v>
                </c:pt>
                <c:pt idx="9">
                  <c:v>225000</c:v>
                </c:pt>
              </c:numCache>
            </c:numRef>
          </c:xVal>
          <c:yVal>
            <c:numRef>
              <c:f>'Strategy B5'!$E$32:$E$41</c:f>
              <c:numCache>
                <c:formatCode>General</c:formatCode>
                <c:ptCount val="10"/>
                <c:pt idx="0">
                  <c:v>1215000</c:v>
                </c:pt>
                <c:pt idx="1">
                  <c:v>1225000</c:v>
                </c:pt>
                <c:pt idx="2">
                  <c:v>1235000</c:v>
                </c:pt>
                <c:pt idx="3">
                  <c:v>1245000</c:v>
                </c:pt>
                <c:pt idx="4">
                  <c:v>1255000</c:v>
                </c:pt>
                <c:pt idx="5">
                  <c:v>1265000</c:v>
                </c:pt>
                <c:pt idx="6">
                  <c:v>1275000</c:v>
                </c:pt>
                <c:pt idx="7">
                  <c:v>1285000</c:v>
                </c:pt>
                <c:pt idx="8">
                  <c:v>1295000</c:v>
                </c:pt>
                <c:pt idx="9">
                  <c:v>1305000</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B5'!$C$32:$C$41</c:f>
              <c:numCache>
                <c:formatCode>"$"#,##0</c:formatCode>
                <c:ptCount val="10"/>
                <c:pt idx="0">
                  <c:v>135000</c:v>
                </c:pt>
                <c:pt idx="1">
                  <c:v>145000</c:v>
                </c:pt>
                <c:pt idx="2">
                  <c:v>155000</c:v>
                </c:pt>
                <c:pt idx="3">
                  <c:v>165000</c:v>
                </c:pt>
                <c:pt idx="4">
                  <c:v>175000</c:v>
                </c:pt>
                <c:pt idx="5">
                  <c:v>185000</c:v>
                </c:pt>
                <c:pt idx="6">
                  <c:v>195000</c:v>
                </c:pt>
                <c:pt idx="7">
                  <c:v>205000</c:v>
                </c:pt>
                <c:pt idx="8">
                  <c:v>215000</c:v>
                </c:pt>
                <c:pt idx="9">
                  <c:v>225000</c:v>
                </c:pt>
              </c:numCache>
            </c:numRef>
          </c:xVal>
          <c:yVal>
            <c:numRef>
              <c:f>'Strategy B5'!$G$32:$G$41</c:f>
              <c:numCache>
                <c:formatCode>General</c:formatCode>
                <c:ptCount val="10"/>
                <c:pt idx="0">
                  <c:v>3300000</c:v>
                </c:pt>
                <c:pt idx="1">
                  <c:v>3300000</c:v>
                </c:pt>
                <c:pt idx="2">
                  <c:v>3300000</c:v>
                </c:pt>
                <c:pt idx="3">
                  <c:v>3300000</c:v>
                </c:pt>
                <c:pt idx="4">
                  <c:v>3300000</c:v>
                </c:pt>
                <c:pt idx="5">
                  <c:v>3300000</c:v>
                </c:pt>
                <c:pt idx="6">
                  <c:v>3300000</c:v>
                </c:pt>
                <c:pt idx="7">
                  <c:v>3300000</c:v>
                </c:pt>
                <c:pt idx="8">
                  <c:v>3300000</c:v>
                </c:pt>
                <c:pt idx="9">
                  <c:v>3300000</c:v>
                </c:pt>
              </c:numCache>
            </c:numRef>
          </c:yVal>
          <c:smooth val="0"/>
        </c:ser>
        <c:dLbls>
          <c:showLegendKey val="0"/>
          <c:showVal val="0"/>
          <c:showCatName val="0"/>
          <c:showSerName val="0"/>
          <c:showPercent val="0"/>
          <c:showBubbleSize val="0"/>
        </c:dLbls>
        <c:axId val="489642152"/>
        <c:axId val="230754592"/>
      </c:scatterChart>
      <c:valAx>
        <c:axId val="489642152"/>
        <c:scaling>
          <c:orientation val="minMax"/>
          <c:max val="230000"/>
          <c:min val="130000"/>
        </c:scaling>
        <c:delete val="0"/>
        <c:axPos val="b"/>
        <c:title>
          <c:tx>
            <c:rich>
              <a:bodyPr/>
              <a:lstStyle/>
              <a:p>
                <a:pPr>
                  <a:defRPr sz="800" b="0"/>
                </a:pPr>
                <a:r>
                  <a:rPr lang="en-US"/>
                  <a:t>Energy Provider's Offer to Landowner (B5)</a:t>
                </a:r>
              </a:p>
            </c:rich>
          </c:tx>
          <c:layout>
            <c:manualLayout>
              <c:xMode val="edge"/>
              <c:yMode val="edge"/>
              <c:x val="0.27755831922878799"/>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230754592"/>
        <c:crossesAt val="-1.0000000000000001E+300"/>
        <c:crossBetween val="midCat"/>
        <c:majorUnit val="10000"/>
      </c:valAx>
      <c:valAx>
        <c:axId val="230754592"/>
        <c:scaling>
          <c:orientation val="minMax"/>
          <c:max val="3500000"/>
          <c:min val="1000000"/>
        </c:scaling>
        <c:delete val="0"/>
        <c:axPos val="l"/>
        <c:title>
          <c:tx>
            <c:rich>
              <a:bodyPr/>
              <a:lstStyle/>
              <a:p>
                <a:pPr>
                  <a:defRPr sz="800" b="0"/>
                </a:pPr>
                <a:r>
                  <a:rPr lang="en-US"/>
                  <a:t>Expected Value</a:t>
                </a:r>
              </a:p>
            </c:rich>
          </c:tx>
          <c:layout/>
          <c:overlay val="0"/>
        </c:title>
        <c:numFmt formatCode="General" sourceLinked="0"/>
        <c:majorTickMark val="out"/>
        <c:minorTickMark val="none"/>
        <c:tickLblPos val="nextTo"/>
        <c:txPr>
          <a:bodyPr/>
          <a:lstStyle/>
          <a:p>
            <a:pPr>
              <a:defRPr sz="800" b="0"/>
            </a:pPr>
            <a:endParaRPr lang="en-US"/>
          </a:p>
        </c:txPr>
        <c:crossAx val="489642152"/>
        <c:crossesAt val="-1.0000000000000001E+300"/>
        <c:crossBetween val="midCat"/>
        <c:majorUnit val="50000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'Landowner's Decision Problem'</a:t>
            </a:r>
            <a:r>
              <a:rPr lang="en-US" sz="800" b="0" i="0" u="none" strike="noStrike" baseline="0">
                <a:solidFill>
                  <a:srgbClr val="000000"/>
                </a:solidFill>
                <a:latin typeface="+mn-lt"/>
                <a:ea typeface="+mn-lt"/>
                <a:cs typeface="+mn-lt"/>
              </a:rPr>
              <a:t>
Expected Value of Node 'Sell exploration rights to a local energy provider?' (B27)
With Variation of Additional Value to Landowner (if gas is discovered) (B6) </a:t>
            </a:r>
            <a:endParaRPr lang="en-US"/>
          </a:p>
        </c:rich>
      </c:tx>
      <c:layout/>
      <c:overlay val="0"/>
    </c:title>
    <c:autoTitleDeleted val="0"/>
    <c:plotArea>
      <c:layout>
        <c:manualLayout>
          <c:xMode val="edge"/>
          <c:yMode val="edge"/>
          <c:x val="2.5700934579439252E-2"/>
          <c:y val="0.17227344992050875"/>
          <c:w val="0.83876168224299064"/>
          <c:h val="0.66631148054029021"/>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B6'!$C$32:$C$41</c:f>
              <c:numCache>
                <c:formatCode>"$"#,##0</c:formatCode>
                <c:ptCount val="10"/>
                <c:pt idx="0">
                  <c:v>1350000</c:v>
                </c:pt>
                <c:pt idx="1">
                  <c:v>1450000</c:v>
                </c:pt>
                <c:pt idx="2">
                  <c:v>1550000</c:v>
                </c:pt>
                <c:pt idx="3">
                  <c:v>1650000</c:v>
                </c:pt>
                <c:pt idx="4">
                  <c:v>1750000</c:v>
                </c:pt>
                <c:pt idx="5">
                  <c:v>1850000</c:v>
                </c:pt>
                <c:pt idx="6">
                  <c:v>1950000</c:v>
                </c:pt>
                <c:pt idx="7">
                  <c:v>2050000</c:v>
                </c:pt>
                <c:pt idx="8">
                  <c:v>2150000</c:v>
                </c:pt>
                <c:pt idx="9">
                  <c:v>2250000</c:v>
                </c:pt>
              </c:numCache>
            </c:numRef>
          </c:xVal>
          <c:yVal>
            <c:numRef>
              <c:f>'Strategy B6'!$E$32:$E$41</c:f>
              <c:numCache>
                <c:formatCode>General</c:formatCode>
                <c:ptCount val="10"/>
                <c:pt idx="0">
                  <c:v>990000</c:v>
                </c:pt>
                <c:pt idx="1">
                  <c:v>1050000</c:v>
                </c:pt>
                <c:pt idx="2">
                  <c:v>1110000</c:v>
                </c:pt>
                <c:pt idx="3">
                  <c:v>1170000</c:v>
                </c:pt>
                <c:pt idx="4">
                  <c:v>1230000</c:v>
                </c:pt>
                <c:pt idx="5">
                  <c:v>1290000</c:v>
                </c:pt>
                <c:pt idx="6">
                  <c:v>1350000</c:v>
                </c:pt>
                <c:pt idx="7">
                  <c:v>1410000</c:v>
                </c:pt>
                <c:pt idx="8">
                  <c:v>1470000</c:v>
                </c:pt>
                <c:pt idx="9">
                  <c:v>1530000</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B6'!$C$32:$C$41</c:f>
              <c:numCache>
                <c:formatCode>"$"#,##0</c:formatCode>
                <c:ptCount val="10"/>
                <c:pt idx="0">
                  <c:v>1350000</c:v>
                </c:pt>
                <c:pt idx="1">
                  <c:v>1450000</c:v>
                </c:pt>
                <c:pt idx="2">
                  <c:v>1550000</c:v>
                </c:pt>
                <c:pt idx="3">
                  <c:v>1650000</c:v>
                </c:pt>
                <c:pt idx="4">
                  <c:v>1750000</c:v>
                </c:pt>
                <c:pt idx="5">
                  <c:v>1850000</c:v>
                </c:pt>
                <c:pt idx="6">
                  <c:v>1950000</c:v>
                </c:pt>
                <c:pt idx="7">
                  <c:v>2050000</c:v>
                </c:pt>
                <c:pt idx="8">
                  <c:v>2150000</c:v>
                </c:pt>
                <c:pt idx="9">
                  <c:v>2250000</c:v>
                </c:pt>
              </c:numCache>
            </c:numRef>
          </c:xVal>
          <c:yVal>
            <c:numRef>
              <c:f>'Strategy B6'!$G$32:$G$41</c:f>
              <c:numCache>
                <c:formatCode>General</c:formatCode>
                <c:ptCount val="10"/>
                <c:pt idx="0">
                  <c:v>3300000</c:v>
                </c:pt>
                <c:pt idx="1">
                  <c:v>3300000</c:v>
                </c:pt>
                <c:pt idx="2">
                  <c:v>3300000</c:v>
                </c:pt>
                <c:pt idx="3">
                  <c:v>3300000</c:v>
                </c:pt>
                <c:pt idx="4">
                  <c:v>3300000</c:v>
                </c:pt>
                <c:pt idx="5">
                  <c:v>3300000</c:v>
                </c:pt>
                <c:pt idx="6">
                  <c:v>3300000</c:v>
                </c:pt>
                <c:pt idx="7">
                  <c:v>3300000</c:v>
                </c:pt>
                <c:pt idx="8">
                  <c:v>3300000</c:v>
                </c:pt>
                <c:pt idx="9">
                  <c:v>3300000</c:v>
                </c:pt>
              </c:numCache>
            </c:numRef>
          </c:yVal>
          <c:smooth val="0"/>
        </c:ser>
        <c:dLbls>
          <c:showLegendKey val="0"/>
          <c:showVal val="0"/>
          <c:showCatName val="0"/>
          <c:showSerName val="0"/>
          <c:showPercent val="0"/>
          <c:showBubbleSize val="0"/>
        </c:dLbls>
        <c:axId val="400544904"/>
        <c:axId val="489639408"/>
      </c:scatterChart>
      <c:valAx>
        <c:axId val="400544904"/>
        <c:scaling>
          <c:orientation val="minMax"/>
          <c:max val="2300000"/>
          <c:min val="1300000"/>
        </c:scaling>
        <c:delete val="0"/>
        <c:axPos val="b"/>
        <c:title>
          <c:tx>
            <c:rich>
              <a:bodyPr/>
              <a:lstStyle/>
              <a:p>
                <a:pPr>
                  <a:defRPr sz="800" b="0"/>
                </a:pPr>
                <a:r>
                  <a:rPr lang="en-US"/>
                  <a:t>Additional Value to Landowner (if gas is discovered) (B6)</a:t>
                </a:r>
              </a:p>
            </c:rich>
          </c:tx>
          <c:layout>
            <c:manualLayout>
              <c:xMode val="edge"/>
              <c:yMode val="edge"/>
              <c:x val="0.22407130767532563"/>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489639408"/>
        <c:crossesAt val="-1.0000000000000001E+300"/>
        <c:crossBetween val="midCat"/>
        <c:majorUnit val="100000"/>
      </c:valAx>
      <c:valAx>
        <c:axId val="489639408"/>
        <c:scaling>
          <c:orientation val="minMax"/>
          <c:max val="3500000"/>
          <c:min val="500000"/>
        </c:scaling>
        <c:delete val="0"/>
        <c:axPos val="l"/>
        <c:title>
          <c:tx>
            <c:rich>
              <a:bodyPr/>
              <a:lstStyle/>
              <a:p>
                <a:pPr>
                  <a:defRPr sz="800" b="0"/>
                </a:pPr>
                <a:r>
                  <a:rPr lang="en-US"/>
                  <a:t>Expected Value</a:t>
                </a:r>
              </a:p>
            </c:rich>
          </c:tx>
          <c:layout/>
          <c:overlay val="0"/>
        </c:title>
        <c:numFmt formatCode="General" sourceLinked="0"/>
        <c:majorTickMark val="out"/>
        <c:minorTickMark val="none"/>
        <c:tickLblPos val="nextTo"/>
        <c:txPr>
          <a:bodyPr/>
          <a:lstStyle/>
          <a:p>
            <a:pPr>
              <a:defRPr sz="800" b="0"/>
            </a:pPr>
            <a:endParaRPr lang="en-US"/>
          </a:p>
        </c:txPr>
        <c:crossAx val="400544904"/>
        <c:crossesAt val="-1.0000000000000001E+300"/>
        <c:crossBetween val="midCat"/>
        <c:majorUnit val="50000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'Landowner's Decision Problem'</a:t>
            </a:r>
            <a:r>
              <a:rPr lang="en-US" sz="800" b="0" i="0" u="none" strike="noStrike" baseline="0">
                <a:solidFill>
                  <a:srgbClr val="000000"/>
                </a:solidFill>
                <a:latin typeface="+mn-lt"/>
                <a:ea typeface="+mn-lt"/>
                <a:cs typeface="+mn-lt"/>
              </a:rPr>
              <a:t>
Expected Value of Node 'Sell exploration rights to a local energy provider?' (B27)
With Variation of Cost of Contract with Local Experts (B9) </a:t>
            </a:r>
            <a:endParaRPr lang="en-US"/>
          </a:p>
        </c:rich>
      </c:tx>
      <c:layout/>
      <c:overlay val="0"/>
    </c:title>
    <c:autoTitleDeleted val="0"/>
    <c:plotArea>
      <c:layout>
        <c:manualLayout>
          <c:xMode val="edge"/>
          <c:yMode val="edge"/>
          <c:x val="2.5700934579439252E-2"/>
          <c:y val="0.17227344992050875"/>
          <c:w val="0.83876168224299064"/>
          <c:h val="0.68538938197113275"/>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B9'!$C$32:$C$41</c:f>
              <c:numCache>
                <c:formatCode>"$"#,##0</c:formatCode>
                <c:ptCount val="10"/>
                <c:pt idx="0">
                  <c:v>225000</c:v>
                </c:pt>
                <c:pt idx="1">
                  <c:v>241666.66666666666</c:v>
                </c:pt>
                <c:pt idx="2">
                  <c:v>258333.33333333334</c:v>
                </c:pt>
                <c:pt idx="3">
                  <c:v>275000</c:v>
                </c:pt>
                <c:pt idx="4">
                  <c:v>291666.66666666669</c:v>
                </c:pt>
                <c:pt idx="5">
                  <c:v>308333.33333333331</c:v>
                </c:pt>
                <c:pt idx="6">
                  <c:v>325000</c:v>
                </c:pt>
                <c:pt idx="7">
                  <c:v>341666.66666666669</c:v>
                </c:pt>
                <c:pt idx="8">
                  <c:v>358333.33333333331</c:v>
                </c:pt>
                <c:pt idx="9">
                  <c:v>375000</c:v>
                </c:pt>
              </c:numCache>
            </c:numRef>
          </c:xVal>
          <c:yVal>
            <c:numRef>
              <c:f>'Strategy B9'!$E$32:$E$41</c:f>
              <c:numCache>
                <c:formatCode>General</c:formatCode>
                <c:ptCount val="10"/>
                <c:pt idx="0">
                  <c:v>1260000</c:v>
                </c:pt>
                <c:pt idx="1">
                  <c:v>1260000</c:v>
                </c:pt>
                <c:pt idx="2">
                  <c:v>1260000</c:v>
                </c:pt>
                <c:pt idx="3">
                  <c:v>1260000</c:v>
                </c:pt>
                <c:pt idx="4">
                  <c:v>1260000</c:v>
                </c:pt>
                <c:pt idx="5">
                  <c:v>1260000</c:v>
                </c:pt>
                <c:pt idx="6">
                  <c:v>1260000</c:v>
                </c:pt>
                <c:pt idx="7">
                  <c:v>1260000</c:v>
                </c:pt>
                <c:pt idx="8">
                  <c:v>1260000</c:v>
                </c:pt>
                <c:pt idx="9">
                  <c:v>1260000</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B9'!$C$32:$C$41</c:f>
              <c:numCache>
                <c:formatCode>"$"#,##0</c:formatCode>
                <c:ptCount val="10"/>
                <c:pt idx="0">
                  <c:v>225000</c:v>
                </c:pt>
                <c:pt idx="1">
                  <c:v>241666.66666666666</c:v>
                </c:pt>
                <c:pt idx="2">
                  <c:v>258333.33333333334</c:v>
                </c:pt>
                <c:pt idx="3">
                  <c:v>275000</c:v>
                </c:pt>
                <c:pt idx="4">
                  <c:v>291666.66666666669</c:v>
                </c:pt>
                <c:pt idx="5">
                  <c:v>308333.33333333331</c:v>
                </c:pt>
                <c:pt idx="6">
                  <c:v>325000</c:v>
                </c:pt>
                <c:pt idx="7">
                  <c:v>341666.66666666669</c:v>
                </c:pt>
                <c:pt idx="8">
                  <c:v>358333.33333333331</c:v>
                </c:pt>
                <c:pt idx="9">
                  <c:v>375000</c:v>
                </c:pt>
              </c:numCache>
            </c:numRef>
          </c:xVal>
          <c:yVal>
            <c:numRef>
              <c:f>'Strategy B9'!$G$32:$G$41</c:f>
              <c:numCache>
                <c:formatCode>General</c:formatCode>
                <c:ptCount val="10"/>
                <c:pt idx="0">
                  <c:v>3375000</c:v>
                </c:pt>
                <c:pt idx="1">
                  <c:v>3358333.333333333</c:v>
                </c:pt>
                <c:pt idx="2">
                  <c:v>3341666.6666666665</c:v>
                </c:pt>
                <c:pt idx="3">
                  <c:v>3325000</c:v>
                </c:pt>
                <c:pt idx="4">
                  <c:v>3308333.333333333</c:v>
                </c:pt>
                <c:pt idx="5">
                  <c:v>3291666.6666666665</c:v>
                </c:pt>
                <c:pt idx="6">
                  <c:v>3275000</c:v>
                </c:pt>
                <c:pt idx="7">
                  <c:v>3258333.333333333</c:v>
                </c:pt>
                <c:pt idx="8">
                  <c:v>3241666.6666666665</c:v>
                </c:pt>
                <c:pt idx="9">
                  <c:v>3225000</c:v>
                </c:pt>
              </c:numCache>
            </c:numRef>
          </c:yVal>
          <c:smooth val="0"/>
        </c:ser>
        <c:dLbls>
          <c:showLegendKey val="0"/>
          <c:showVal val="0"/>
          <c:showCatName val="0"/>
          <c:showSerName val="0"/>
          <c:showPercent val="0"/>
          <c:showBubbleSize val="0"/>
        </c:dLbls>
        <c:axId val="358379104"/>
        <c:axId val="409933120"/>
      </c:scatterChart>
      <c:valAx>
        <c:axId val="358379104"/>
        <c:scaling>
          <c:orientation val="minMax"/>
          <c:max val="380000"/>
          <c:min val="220000"/>
        </c:scaling>
        <c:delete val="0"/>
        <c:axPos val="b"/>
        <c:title>
          <c:tx>
            <c:rich>
              <a:bodyPr/>
              <a:lstStyle/>
              <a:p>
                <a:pPr>
                  <a:defRPr sz="800" b="0"/>
                </a:pPr>
                <a:r>
                  <a:rPr lang="en-US"/>
                  <a:t>Cost of Contract with Local Experts (B9)</a:t>
                </a:r>
              </a:p>
            </c:rich>
          </c:tx>
          <c:layout>
            <c:manualLayout>
              <c:xMode val="edge"/>
              <c:yMode val="edge"/>
              <c:x val="0.28812495400691734"/>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409933120"/>
        <c:crossesAt val="-1.0000000000000001E+300"/>
        <c:crossBetween val="midCat"/>
        <c:majorUnit val="20000"/>
      </c:valAx>
      <c:valAx>
        <c:axId val="409933120"/>
        <c:scaling>
          <c:orientation val="minMax"/>
          <c:max val="3500000"/>
          <c:min val="1000000"/>
        </c:scaling>
        <c:delete val="0"/>
        <c:axPos val="l"/>
        <c:title>
          <c:tx>
            <c:rich>
              <a:bodyPr/>
              <a:lstStyle/>
              <a:p>
                <a:pPr>
                  <a:defRPr sz="800" b="0"/>
                </a:pPr>
                <a:r>
                  <a:rPr lang="en-US"/>
                  <a:t>Expected Value</a:t>
                </a:r>
              </a:p>
            </c:rich>
          </c:tx>
          <c:layout/>
          <c:overlay val="0"/>
        </c:title>
        <c:numFmt formatCode="General" sourceLinked="0"/>
        <c:majorTickMark val="out"/>
        <c:minorTickMark val="none"/>
        <c:tickLblPos val="nextTo"/>
        <c:txPr>
          <a:bodyPr/>
          <a:lstStyle/>
          <a:p>
            <a:pPr>
              <a:defRPr sz="800" b="0"/>
            </a:pPr>
            <a:endParaRPr lang="en-US"/>
          </a:p>
        </c:txPr>
        <c:crossAx val="358379104"/>
        <c:crossesAt val="-1.0000000000000001E+300"/>
        <c:crossBetween val="midCat"/>
        <c:majorUnit val="50000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'Landowner's Decision Problem'</a:t>
            </a:r>
            <a:r>
              <a:rPr lang="en-US" sz="800" b="0" i="0" u="none" strike="noStrike" baseline="0">
                <a:solidFill>
                  <a:srgbClr val="000000"/>
                </a:solidFill>
                <a:latin typeface="+mn-lt"/>
                <a:ea typeface="+mn-lt"/>
                <a:cs typeface="+mn-lt"/>
              </a:rPr>
              <a:t>
Expected Value of Node 'Sell exploration rights to a local energy provider?' (B27)
With Variation of Landowner's Net Profit (if gas is discovered) (B10) </a:t>
            </a:r>
            <a:endParaRPr lang="en-US"/>
          </a:p>
        </c:rich>
      </c:tx>
      <c:layout/>
      <c:overlay val="0"/>
    </c:title>
    <c:autoTitleDeleted val="0"/>
    <c:plotArea>
      <c:layout>
        <c:manualLayout>
          <c:xMode val="edge"/>
          <c:yMode val="edge"/>
          <c:x val="2.5700934579439252E-2"/>
          <c:y val="0.17227344992050875"/>
          <c:w val="0.83876168224299064"/>
          <c:h val="0.66631148054029021"/>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B10'!$C$32:$C$41</c:f>
              <c:numCache>
                <c:formatCode>"$"#,##0</c:formatCode>
                <c:ptCount val="10"/>
                <c:pt idx="0">
                  <c:v>4500000</c:v>
                </c:pt>
                <c:pt idx="1">
                  <c:v>4833333.333333333</c:v>
                </c:pt>
                <c:pt idx="2">
                  <c:v>5166666.666666667</c:v>
                </c:pt>
                <c:pt idx="3">
                  <c:v>5500000</c:v>
                </c:pt>
                <c:pt idx="4">
                  <c:v>5833333.333333333</c:v>
                </c:pt>
                <c:pt idx="5">
                  <c:v>6166666.666666667</c:v>
                </c:pt>
                <c:pt idx="6">
                  <c:v>6500000</c:v>
                </c:pt>
                <c:pt idx="7">
                  <c:v>6833333.333333333</c:v>
                </c:pt>
                <c:pt idx="8">
                  <c:v>7166666.666666667</c:v>
                </c:pt>
                <c:pt idx="9">
                  <c:v>7500000</c:v>
                </c:pt>
              </c:numCache>
            </c:numRef>
          </c:xVal>
          <c:yVal>
            <c:numRef>
              <c:f>'Strategy B10'!$E$32:$E$41</c:f>
              <c:numCache>
                <c:formatCode>General</c:formatCode>
                <c:ptCount val="10"/>
                <c:pt idx="0">
                  <c:v>1260000</c:v>
                </c:pt>
                <c:pt idx="1">
                  <c:v>1260000</c:v>
                </c:pt>
                <c:pt idx="2">
                  <c:v>1260000</c:v>
                </c:pt>
                <c:pt idx="3">
                  <c:v>1260000</c:v>
                </c:pt>
                <c:pt idx="4">
                  <c:v>1260000</c:v>
                </c:pt>
                <c:pt idx="5">
                  <c:v>1260000</c:v>
                </c:pt>
                <c:pt idx="6">
                  <c:v>1260000</c:v>
                </c:pt>
                <c:pt idx="7">
                  <c:v>1260000</c:v>
                </c:pt>
                <c:pt idx="8">
                  <c:v>1260000</c:v>
                </c:pt>
                <c:pt idx="9">
                  <c:v>1260000</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B10'!$C$32:$C$41</c:f>
              <c:numCache>
                <c:formatCode>"$"#,##0</c:formatCode>
                <c:ptCount val="10"/>
                <c:pt idx="0">
                  <c:v>4500000</c:v>
                </c:pt>
                <c:pt idx="1">
                  <c:v>4833333.333333333</c:v>
                </c:pt>
                <c:pt idx="2">
                  <c:v>5166666.666666667</c:v>
                </c:pt>
                <c:pt idx="3">
                  <c:v>5500000</c:v>
                </c:pt>
                <c:pt idx="4">
                  <c:v>5833333.333333333</c:v>
                </c:pt>
                <c:pt idx="5">
                  <c:v>6166666.666666667</c:v>
                </c:pt>
                <c:pt idx="6">
                  <c:v>6500000</c:v>
                </c:pt>
                <c:pt idx="7">
                  <c:v>6833333.333333333</c:v>
                </c:pt>
                <c:pt idx="8">
                  <c:v>7166666.666666667</c:v>
                </c:pt>
                <c:pt idx="9">
                  <c:v>7500000</c:v>
                </c:pt>
              </c:numCache>
            </c:numRef>
          </c:xVal>
          <c:yVal>
            <c:numRef>
              <c:f>'Strategy B10'!$G$32:$G$41</c:f>
              <c:numCache>
                <c:formatCode>General</c:formatCode>
                <c:ptCount val="10"/>
                <c:pt idx="0">
                  <c:v>2400000</c:v>
                </c:pt>
                <c:pt idx="1">
                  <c:v>2599999.9999999995</c:v>
                </c:pt>
                <c:pt idx="2">
                  <c:v>2800000</c:v>
                </c:pt>
                <c:pt idx="3">
                  <c:v>3000000</c:v>
                </c:pt>
                <c:pt idx="4">
                  <c:v>3199999.9999999995</c:v>
                </c:pt>
                <c:pt idx="5">
                  <c:v>3400000</c:v>
                </c:pt>
                <c:pt idx="6">
                  <c:v>3600000</c:v>
                </c:pt>
                <c:pt idx="7">
                  <c:v>3799999.9999999995</c:v>
                </c:pt>
                <c:pt idx="8">
                  <c:v>4000000</c:v>
                </c:pt>
                <c:pt idx="9">
                  <c:v>4200000</c:v>
                </c:pt>
              </c:numCache>
            </c:numRef>
          </c:yVal>
          <c:smooth val="0"/>
        </c:ser>
        <c:dLbls>
          <c:showLegendKey val="0"/>
          <c:showVal val="0"/>
          <c:showCatName val="0"/>
          <c:showSerName val="0"/>
          <c:showPercent val="0"/>
          <c:showBubbleSize val="0"/>
        </c:dLbls>
        <c:axId val="489654304"/>
        <c:axId val="489653520"/>
      </c:scatterChart>
      <c:valAx>
        <c:axId val="489654304"/>
        <c:scaling>
          <c:orientation val="minMax"/>
          <c:max val="8000000"/>
          <c:min val="4000000"/>
        </c:scaling>
        <c:delete val="0"/>
        <c:axPos val="b"/>
        <c:title>
          <c:tx>
            <c:rich>
              <a:bodyPr/>
              <a:lstStyle/>
              <a:p>
                <a:pPr>
                  <a:defRPr sz="800" b="0"/>
                </a:pPr>
                <a:r>
                  <a:rPr lang="en-US"/>
                  <a:t>Landowner's Net Profit (if gas is discovered) (B10)</a:t>
                </a:r>
              </a:p>
            </c:rich>
          </c:tx>
          <c:layout>
            <c:manualLayout>
              <c:xMode val="edge"/>
              <c:yMode val="edge"/>
              <c:x val="0.24942747810729266"/>
              <c:y val="0.92443548689959065"/>
            </c:manualLayout>
          </c:layout>
          <c:overlay val="0"/>
        </c:title>
        <c:numFmt formatCode="&quot;$&quot;#,##0" sourceLinked="0"/>
        <c:majorTickMark val="out"/>
        <c:minorTickMark val="none"/>
        <c:tickLblPos val="nextTo"/>
        <c:txPr>
          <a:bodyPr rot="-5400000" vert="horz"/>
          <a:lstStyle/>
          <a:p>
            <a:pPr>
              <a:defRPr sz="800" b="0"/>
            </a:pPr>
            <a:endParaRPr lang="en-US"/>
          </a:p>
        </c:txPr>
        <c:crossAx val="489653520"/>
        <c:crossesAt val="-1.0000000000000001E+300"/>
        <c:crossBetween val="midCat"/>
        <c:majorUnit val="500000"/>
      </c:valAx>
      <c:valAx>
        <c:axId val="489653520"/>
        <c:scaling>
          <c:orientation val="minMax"/>
          <c:max val="4500000"/>
          <c:min val="1000000"/>
        </c:scaling>
        <c:delete val="0"/>
        <c:axPos val="l"/>
        <c:title>
          <c:tx>
            <c:rich>
              <a:bodyPr/>
              <a:lstStyle/>
              <a:p>
                <a:pPr>
                  <a:defRPr sz="800" b="0"/>
                </a:pPr>
                <a:r>
                  <a:rPr lang="en-US"/>
                  <a:t>Expected Value</a:t>
                </a:r>
              </a:p>
            </c:rich>
          </c:tx>
          <c:layout/>
          <c:overlay val="0"/>
        </c:title>
        <c:numFmt formatCode="General" sourceLinked="0"/>
        <c:majorTickMark val="out"/>
        <c:minorTickMark val="none"/>
        <c:tickLblPos val="nextTo"/>
        <c:txPr>
          <a:bodyPr/>
          <a:lstStyle/>
          <a:p>
            <a:pPr>
              <a:defRPr sz="800" b="0"/>
            </a:pPr>
            <a:endParaRPr lang="en-US"/>
          </a:p>
        </c:txPr>
        <c:crossAx val="489654304"/>
        <c:crossesAt val="-1.0000000000000001E+300"/>
        <c:crossBetween val="midCat"/>
        <c:majorUnit val="50000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Strategy Region of Decision Tree 'Landowner's Decision Problem'</a:t>
            </a:r>
            <a:r>
              <a:rPr lang="en-US" sz="800" b="0" i="0" u="none" strike="noStrike" baseline="0">
                <a:solidFill>
                  <a:srgbClr val="000000"/>
                </a:solidFill>
                <a:latin typeface="+mn-lt"/>
                <a:ea typeface="+mn-lt"/>
                <a:cs typeface="+mn-lt"/>
              </a:rPr>
              <a:t>
Expected Value of Node 'Sell exploration rights to a local energy provider?' (B27)
With Variation of Landowner's Estimated Probability of Finding Gas (B12) </a:t>
            </a:r>
            <a:endParaRPr lang="en-US"/>
          </a:p>
        </c:rich>
      </c:tx>
      <c:layout/>
      <c:overlay val="0"/>
    </c:title>
    <c:autoTitleDeleted val="0"/>
    <c:plotArea>
      <c:layout>
        <c:manualLayout>
          <c:xMode val="edge"/>
          <c:yMode val="edge"/>
          <c:x val="2.5700934579439252E-2"/>
          <c:y val="0.17227344992050875"/>
          <c:w val="0.83876168224299064"/>
          <c:h val="0.73626378578671303"/>
        </c:manualLayout>
      </c:layout>
      <c:scatterChart>
        <c:scatterStyle val="lineMarker"/>
        <c:varyColors val="0"/>
        <c:ser>
          <c:idx val="0"/>
          <c:order val="0"/>
          <c:tx>
            <c:v>Yes</c:v>
          </c:tx>
          <c:spPr>
            <a:ln w="25400">
              <a:solidFill>
                <a:srgbClr val="333399"/>
              </a:solidFill>
              <a:prstDash val="solid"/>
            </a:ln>
          </c:spPr>
          <c:marker>
            <c:symbol val="diamond"/>
            <c:size val="5"/>
            <c:spPr>
              <a:solidFill>
                <a:srgbClr val="333399"/>
              </a:solidFill>
              <a:ln>
                <a:solidFill>
                  <a:srgbClr val="333399"/>
                </a:solidFill>
                <a:prstDash val="solid"/>
              </a:ln>
            </c:spPr>
          </c:marker>
          <c:xVal>
            <c:numRef>
              <c:f>'Strategy B12'!$C$32:$C$41</c:f>
              <c:numCache>
                <c:formatCode>0.00</c:formatCode>
                <c:ptCount val="10"/>
                <c:pt idx="0">
                  <c:v>0.44999999999999996</c:v>
                </c:pt>
                <c:pt idx="1">
                  <c:v>0.48333333333333328</c:v>
                </c:pt>
                <c:pt idx="2">
                  <c:v>0.51666666666666661</c:v>
                </c:pt>
                <c:pt idx="3">
                  <c:v>0.54999999999999993</c:v>
                </c:pt>
                <c:pt idx="4">
                  <c:v>0.58333333333333326</c:v>
                </c:pt>
                <c:pt idx="5">
                  <c:v>0.6166666666666667</c:v>
                </c:pt>
                <c:pt idx="6">
                  <c:v>0.65</c:v>
                </c:pt>
                <c:pt idx="7">
                  <c:v>0.68333333333333335</c:v>
                </c:pt>
                <c:pt idx="8">
                  <c:v>0.71666666666666667</c:v>
                </c:pt>
                <c:pt idx="9">
                  <c:v>0.75</c:v>
                </c:pt>
              </c:numCache>
            </c:numRef>
          </c:xVal>
          <c:yVal>
            <c:numRef>
              <c:f>'Strategy B12'!$E$32:$E$41</c:f>
              <c:numCache>
                <c:formatCode>General</c:formatCode>
                <c:ptCount val="10"/>
                <c:pt idx="0">
                  <c:v>989999.99999999988</c:v>
                </c:pt>
                <c:pt idx="1">
                  <c:v>1050000</c:v>
                </c:pt>
                <c:pt idx="2">
                  <c:v>1110000</c:v>
                </c:pt>
                <c:pt idx="3">
                  <c:v>1169999.9999999998</c:v>
                </c:pt>
                <c:pt idx="4">
                  <c:v>1229999.9999999998</c:v>
                </c:pt>
                <c:pt idx="5">
                  <c:v>1290000</c:v>
                </c:pt>
                <c:pt idx="6">
                  <c:v>1350000</c:v>
                </c:pt>
                <c:pt idx="7">
                  <c:v>1410000</c:v>
                </c:pt>
                <c:pt idx="8">
                  <c:v>1470000</c:v>
                </c:pt>
                <c:pt idx="9">
                  <c:v>1530000</c:v>
                </c:pt>
              </c:numCache>
            </c:numRef>
          </c:yVal>
          <c:smooth val="0"/>
        </c:ser>
        <c:ser>
          <c:idx val="1"/>
          <c:order val="1"/>
          <c:tx>
            <c:v>No</c:v>
          </c:tx>
          <c:spPr>
            <a:ln w="25400">
              <a:solidFill>
                <a:srgbClr val="993366"/>
              </a:solidFill>
              <a:prstDash val="solid"/>
            </a:ln>
          </c:spPr>
          <c:marker>
            <c:symbol val="triangle"/>
            <c:size val="5"/>
            <c:spPr>
              <a:solidFill>
                <a:srgbClr val="993366"/>
              </a:solidFill>
              <a:ln>
                <a:solidFill>
                  <a:srgbClr val="993366"/>
                </a:solidFill>
                <a:prstDash val="solid"/>
              </a:ln>
            </c:spPr>
          </c:marker>
          <c:xVal>
            <c:numRef>
              <c:f>'Strategy B12'!$C$32:$C$41</c:f>
              <c:numCache>
                <c:formatCode>0.00</c:formatCode>
                <c:ptCount val="10"/>
                <c:pt idx="0">
                  <c:v>0.44999999999999996</c:v>
                </c:pt>
                <c:pt idx="1">
                  <c:v>0.48333333333333328</c:v>
                </c:pt>
                <c:pt idx="2">
                  <c:v>0.51666666666666661</c:v>
                </c:pt>
                <c:pt idx="3">
                  <c:v>0.54999999999999993</c:v>
                </c:pt>
                <c:pt idx="4">
                  <c:v>0.58333333333333326</c:v>
                </c:pt>
                <c:pt idx="5">
                  <c:v>0.6166666666666667</c:v>
                </c:pt>
                <c:pt idx="6">
                  <c:v>0.65</c:v>
                </c:pt>
                <c:pt idx="7">
                  <c:v>0.68333333333333335</c:v>
                </c:pt>
                <c:pt idx="8">
                  <c:v>0.71666666666666667</c:v>
                </c:pt>
                <c:pt idx="9">
                  <c:v>0.75</c:v>
                </c:pt>
              </c:numCache>
            </c:numRef>
          </c:xVal>
          <c:yVal>
            <c:numRef>
              <c:f>'Strategy B12'!$G$32:$G$41</c:f>
              <c:numCache>
                <c:formatCode>General</c:formatCode>
                <c:ptCount val="10"/>
                <c:pt idx="0">
                  <c:v>2399999.9999999995</c:v>
                </c:pt>
                <c:pt idx="1">
                  <c:v>2599999.9999999995</c:v>
                </c:pt>
                <c:pt idx="2">
                  <c:v>2799999.9999999995</c:v>
                </c:pt>
                <c:pt idx="3">
                  <c:v>2999999.9999999995</c:v>
                </c:pt>
                <c:pt idx="4">
                  <c:v>3199999.9999999995</c:v>
                </c:pt>
                <c:pt idx="5">
                  <c:v>3400000</c:v>
                </c:pt>
                <c:pt idx="6">
                  <c:v>3600000</c:v>
                </c:pt>
                <c:pt idx="7">
                  <c:v>3800000</c:v>
                </c:pt>
                <c:pt idx="8">
                  <c:v>4000000</c:v>
                </c:pt>
                <c:pt idx="9">
                  <c:v>4200000</c:v>
                </c:pt>
              </c:numCache>
            </c:numRef>
          </c:yVal>
          <c:smooth val="0"/>
        </c:ser>
        <c:dLbls>
          <c:showLegendKey val="0"/>
          <c:showVal val="0"/>
          <c:showCatName val="0"/>
          <c:showSerName val="0"/>
          <c:showPercent val="0"/>
          <c:showBubbleSize val="0"/>
        </c:dLbls>
        <c:axId val="400544512"/>
        <c:axId val="230753416"/>
      </c:scatterChart>
      <c:valAx>
        <c:axId val="400544512"/>
        <c:scaling>
          <c:orientation val="minMax"/>
          <c:max val="0.8"/>
          <c:min val="0.4"/>
        </c:scaling>
        <c:delete val="0"/>
        <c:axPos val="b"/>
        <c:title>
          <c:tx>
            <c:rich>
              <a:bodyPr/>
              <a:lstStyle/>
              <a:p>
                <a:pPr>
                  <a:defRPr sz="800" b="0"/>
                </a:pPr>
                <a:r>
                  <a:rPr lang="en-US"/>
                  <a:t>Landowner's Estimated Probability of Finding Gas (B12)</a:t>
                </a:r>
              </a:p>
            </c:rich>
          </c:tx>
          <c:layout>
            <c:manualLayout>
              <c:xMode val="edge"/>
              <c:yMode val="edge"/>
              <c:x val="0.22802560894841417"/>
              <c:y val="0.92443548689959065"/>
            </c:manualLayout>
          </c:layout>
          <c:overlay val="0"/>
        </c:title>
        <c:numFmt formatCode="0.00" sourceLinked="0"/>
        <c:majorTickMark val="out"/>
        <c:minorTickMark val="none"/>
        <c:tickLblPos val="nextTo"/>
        <c:txPr>
          <a:bodyPr rot="-5400000" vert="horz"/>
          <a:lstStyle/>
          <a:p>
            <a:pPr>
              <a:defRPr sz="800" b="0"/>
            </a:pPr>
            <a:endParaRPr lang="en-US"/>
          </a:p>
        </c:txPr>
        <c:crossAx val="230753416"/>
        <c:crossesAt val="-1.0000000000000001E+300"/>
        <c:crossBetween val="midCat"/>
        <c:majorUnit val="0.05"/>
      </c:valAx>
      <c:valAx>
        <c:axId val="230753416"/>
        <c:scaling>
          <c:orientation val="minMax"/>
          <c:max val="4500000"/>
          <c:min val="500000"/>
        </c:scaling>
        <c:delete val="0"/>
        <c:axPos val="l"/>
        <c:title>
          <c:tx>
            <c:rich>
              <a:bodyPr/>
              <a:lstStyle/>
              <a:p>
                <a:pPr>
                  <a:defRPr sz="800" b="0"/>
                </a:pPr>
                <a:r>
                  <a:rPr lang="en-US"/>
                  <a:t>Expected Value</a:t>
                </a:r>
              </a:p>
            </c:rich>
          </c:tx>
          <c:layout/>
          <c:overlay val="0"/>
        </c:title>
        <c:numFmt formatCode="General" sourceLinked="0"/>
        <c:majorTickMark val="out"/>
        <c:minorTickMark val="none"/>
        <c:tickLblPos val="nextTo"/>
        <c:txPr>
          <a:bodyPr/>
          <a:lstStyle/>
          <a:p>
            <a:pPr>
              <a:defRPr sz="800" b="0"/>
            </a:pPr>
            <a:endParaRPr lang="en-US"/>
          </a:p>
        </c:txPr>
        <c:crossAx val="400544512"/>
        <c:crossesAt val="-1.0000000000000001E+300"/>
        <c:crossBetween val="midCat"/>
        <c:majorUnit val="500000"/>
      </c:valAx>
    </c:plotArea>
    <c:legend>
      <c:legendPos val="r"/>
      <c:layout/>
      <c:overlay val="0"/>
      <c:spPr>
        <a:ln w="25400">
          <a:noFill/>
        </a:ln>
      </c:spPr>
      <c:txPr>
        <a:bodyPr/>
        <a:lstStyle/>
        <a:p>
          <a:pPr>
            <a:defRPr sz="800"/>
          </a:pPr>
          <a:endParaRPr lang="en-US"/>
        </a:p>
      </c:txPr>
    </c:legend>
    <c:plotVisOnly val="1"/>
    <c:dispBlanksAs val="gap"/>
    <c:showDLblsOverMax val="0"/>
  </c:chart>
  <c:spPr>
    <a:ln w="25400"/>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en-US"/>
              <a:t>Tornado Graph of Decision Tree 'Landowner's Decision Problem'</a:t>
            </a:r>
            <a:r>
              <a:rPr lang="en-US" sz="800" b="0" i="0" u="none" strike="noStrike" baseline="0">
                <a:solidFill>
                  <a:srgbClr val="000000"/>
                </a:solidFill>
                <a:latin typeface="+mn-lt"/>
                <a:ea typeface="+mn-lt"/>
                <a:cs typeface="+mn-lt"/>
              </a:rPr>
              <a:t>
Expected Value of Entire Model </a:t>
            </a:r>
            <a:endParaRPr lang="en-US"/>
          </a:p>
        </c:rich>
      </c:tx>
      <c:layout/>
      <c:overlay val="0"/>
    </c:title>
    <c:autoTitleDeleted val="0"/>
    <c:plotArea>
      <c:layout>
        <c:manualLayout>
          <c:xMode val="edge"/>
          <c:yMode val="edge"/>
          <c:x val="2.5700934579439252E-2"/>
          <c:y val="0.14122429052489266"/>
          <c:w val="0.94859813084112155"/>
          <c:h val="0.72279784184369644"/>
        </c:manualLayout>
      </c:layout>
      <c:barChart>
        <c:barDir val="bar"/>
        <c:grouping val="stacked"/>
        <c:varyColors val="0"/>
        <c:ser>
          <c:idx val="0"/>
          <c:order val="0"/>
          <c:spPr>
            <a:noFill/>
            <a:ln w="25400">
              <a:noFill/>
            </a:ln>
          </c:spPr>
          <c:invertIfNegative val="0"/>
          <c:cat>
            <c:strRef>
              <c:f>Tornado!$C$33:$C$37</c:f>
              <c:strCache>
                <c:ptCount val="5"/>
                <c:pt idx="0">
                  <c:v>Landowner's Estimated Probability of Finding Gas (B12)</c:v>
                </c:pt>
                <c:pt idx="1">
                  <c:v>Landowner's Net Profit (if gas is discovered) (B10)</c:v>
                </c:pt>
                <c:pt idx="2">
                  <c:v>Cost of Contract with Local Experts (B9)</c:v>
                </c:pt>
                <c:pt idx="3">
                  <c:v>Additional Value to Landowner (if gas is discovered) (B6)</c:v>
                </c:pt>
                <c:pt idx="4">
                  <c:v>Energy Provider's Offer to Landowner (B5)</c:v>
                </c:pt>
              </c:strCache>
            </c:strRef>
          </c:cat>
          <c:val>
            <c:numLit>
              <c:formatCode>General</c:formatCode>
              <c:ptCount val="5"/>
              <c:pt idx="0">
                <c:v>0</c:v>
              </c:pt>
              <c:pt idx="1">
                <c:v>0</c:v>
              </c:pt>
              <c:pt idx="2">
                <c:v>0</c:v>
              </c:pt>
              <c:pt idx="3">
                <c:v>0</c:v>
              </c:pt>
              <c:pt idx="4">
                <c:v>0</c:v>
              </c:pt>
            </c:numLit>
          </c:val>
        </c:ser>
        <c:ser>
          <c:idx val="1"/>
          <c:order val="1"/>
          <c:spPr>
            <a:noFill/>
            <a:ln w="25400">
              <a:noFill/>
            </a:ln>
          </c:spPr>
          <c:invertIfNegative val="0"/>
          <c:cat>
            <c:strRef>
              <c:f>Tornado!$C$33:$C$37</c:f>
              <c:strCache>
                <c:ptCount val="5"/>
                <c:pt idx="0">
                  <c:v>Landowner's Estimated Probability of Finding Gas (B12)</c:v>
                </c:pt>
                <c:pt idx="1">
                  <c:v>Landowner's Net Profit (if gas is discovered) (B10)</c:v>
                </c:pt>
                <c:pt idx="2">
                  <c:v>Cost of Contract with Local Experts (B9)</c:v>
                </c:pt>
                <c:pt idx="3">
                  <c:v>Additional Value to Landowner (if gas is discovered) (B6)</c:v>
                </c:pt>
                <c:pt idx="4">
                  <c:v>Energy Provider's Offer to Landowner (B5)</c:v>
                </c:pt>
              </c:strCache>
            </c:strRef>
          </c:cat>
          <c:val>
            <c:numLit>
              <c:formatCode>General</c:formatCode>
              <c:ptCount val="5"/>
              <c:pt idx="0">
                <c:v>2399999.9999999995</c:v>
              </c:pt>
              <c:pt idx="1">
                <c:v>2400000</c:v>
              </c:pt>
              <c:pt idx="2">
                <c:v>3225000</c:v>
              </c:pt>
              <c:pt idx="3">
                <c:v>3300000</c:v>
              </c:pt>
              <c:pt idx="4">
                <c:v>3300000</c:v>
              </c:pt>
            </c:numLit>
          </c:val>
        </c:ser>
        <c:ser>
          <c:idx val="2"/>
          <c:order val="2"/>
          <c:spPr>
            <a:solidFill>
              <a:srgbClr val="333399"/>
            </a:solidFill>
            <a:ln w="25400">
              <a:noFill/>
            </a:ln>
          </c:spPr>
          <c:invertIfNegative val="0"/>
          <c:cat>
            <c:strRef>
              <c:f>Tornado!$C$33:$C$37</c:f>
              <c:strCache>
                <c:ptCount val="5"/>
                <c:pt idx="0">
                  <c:v>Landowner's Estimated Probability of Finding Gas (B12)</c:v>
                </c:pt>
                <c:pt idx="1">
                  <c:v>Landowner's Net Profit (if gas is discovered) (B10)</c:v>
                </c:pt>
                <c:pt idx="2">
                  <c:v>Cost of Contract with Local Experts (B9)</c:v>
                </c:pt>
                <c:pt idx="3">
                  <c:v>Additional Value to Landowner (if gas is discovered) (B6)</c:v>
                </c:pt>
                <c:pt idx="4">
                  <c:v>Energy Provider's Offer to Landowner (B5)</c:v>
                </c:pt>
              </c:strCache>
            </c:strRef>
          </c:cat>
          <c:val>
            <c:numLit>
              <c:formatCode>General</c:formatCode>
              <c:ptCount val="5"/>
              <c:pt idx="0">
                <c:v>0</c:v>
              </c:pt>
              <c:pt idx="1">
                <c:v>0</c:v>
              </c:pt>
              <c:pt idx="2">
                <c:v>0</c:v>
              </c:pt>
              <c:pt idx="3">
                <c:v>0</c:v>
              </c:pt>
              <c:pt idx="4">
                <c:v>0</c:v>
              </c:pt>
            </c:numLit>
          </c:val>
        </c:ser>
        <c:ser>
          <c:idx val="3"/>
          <c:order val="3"/>
          <c:spPr>
            <a:solidFill>
              <a:srgbClr val="333399"/>
            </a:solidFill>
            <a:ln w="25400">
              <a:noFill/>
            </a:ln>
          </c:spPr>
          <c:invertIfNegative val="0"/>
          <c:cat>
            <c:strRef>
              <c:f>Tornado!$C$33:$C$37</c:f>
              <c:strCache>
                <c:ptCount val="5"/>
                <c:pt idx="0">
                  <c:v>Landowner's Estimated Probability of Finding Gas (B12)</c:v>
                </c:pt>
                <c:pt idx="1">
                  <c:v>Landowner's Net Profit (if gas is discovered) (B10)</c:v>
                </c:pt>
                <c:pt idx="2">
                  <c:v>Cost of Contract with Local Experts (B9)</c:v>
                </c:pt>
                <c:pt idx="3">
                  <c:v>Additional Value to Landowner (if gas is discovered) (B6)</c:v>
                </c:pt>
                <c:pt idx="4">
                  <c:v>Energy Provider's Offer to Landowner (B5)</c:v>
                </c:pt>
              </c:strCache>
            </c:strRef>
          </c:cat>
          <c:val>
            <c:numLit>
              <c:formatCode>General</c:formatCode>
              <c:ptCount val="5"/>
              <c:pt idx="0">
                <c:v>1800000.0000000005</c:v>
              </c:pt>
              <c:pt idx="1">
                <c:v>1800000</c:v>
              </c:pt>
              <c:pt idx="2">
                <c:v>150000</c:v>
              </c:pt>
              <c:pt idx="3">
                <c:v>0</c:v>
              </c:pt>
              <c:pt idx="4">
                <c:v>0</c:v>
              </c:pt>
            </c:numLit>
          </c:val>
        </c:ser>
        <c:dLbls>
          <c:showLegendKey val="0"/>
          <c:showVal val="0"/>
          <c:showCatName val="0"/>
          <c:showSerName val="0"/>
          <c:showPercent val="0"/>
          <c:showBubbleSize val="0"/>
        </c:dLbls>
        <c:gapWidth val="20"/>
        <c:overlap val="100"/>
        <c:axId val="531429560"/>
        <c:axId val="531429952"/>
      </c:barChart>
      <c:catAx>
        <c:axId val="531429560"/>
        <c:scaling>
          <c:orientation val="maxMin"/>
        </c:scaling>
        <c:delete val="0"/>
        <c:axPos val="l"/>
        <c:numFmt formatCode="General" sourceLinked="1"/>
        <c:majorTickMark val="none"/>
        <c:minorTickMark val="none"/>
        <c:tickLblPos val="low"/>
        <c:txPr>
          <a:bodyPr rot="0" vert="horz"/>
          <a:lstStyle/>
          <a:p>
            <a:pPr>
              <a:defRPr sz="800"/>
            </a:pPr>
            <a:endParaRPr lang="en-US"/>
          </a:p>
        </c:txPr>
        <c:crossAx val="531429952"/>
        <c:crossesAt val="-1.0000000000000001E+300"/>
        <c:auto val="1"/>
        <c:lblAlgn val="ctr"/>
        <c:lblOffset val="100"/>
        <c:noMultiLvlLbl val="0"/>
      </c:catAx>
      <c:valAx>
        <c:axId val="531429952"/>
        <c:scaling>
          <c:orientation val="minMax"/>
          <c:max val="4400000"/>
          <c:min val="2200000"/>
        </c:scaling>
        <c:delete val="0"/>
        <c:axPos val="b"/>
        <c:title>
          <c:tx>
            <c:rich>
              <a:bodyPr/>
              <a:lstStyle/>
              <a:p>
                <a:pPr>
                  <a:defRPr sz="800" b="0"/>
                </a:pPr>
                <a:r>
                  <a:rPr lang="en-US"/>
                  <a:t>Expected Value</a:t>
                </a:r>
              </a:p>
            </c:rich>
          </c:tx>
          <c:layout>
            <c:manualLayout>
              <c:xMode val="edge"/>
              <c:yMode val="edge"/>
              <c:x val="0.446075686216793"/>
              <c:y val="0.92443548689959065"/>
            </c:manualLayout>
          </c:layout>
          <c:overlay val="0"/>
        </c:title>
        <c:numFmt formatCode="General" sourceLinked="0"/>
        <c:majorTickMark val="out"/>
        <c:minorTickMark val="none"/>
        <c:tickLblPos val="nextTo"/>
        <c:txPr>
          <a:bodyPr rot="-5400000" vert="horz"/>
          <a:lstStyle/>
          <a:p>
            <a:pPr>
              <a:defRPr sz="800" b="0"/>
            </a:pPr>
            <a:endParaRPr lang="en-US"/>
          </a:p>
        </c:txPr>
        <c:crossAx val="531429560"/>
        <c:crosses val="max"/>
        <c:crossBetween val="between"/>
        <c:majorUnit val="200000"/>
      </c:valAx>
    </c:plotArea>
    <c:plotVisOnly val="1"/>
    <c:dispBlanksAs val="gap"/>
    <c:showDLblsOverMax val="0"/>
  </c:chart>
  <c:spPr>
    <a:ln w="25400"/>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177800</xdr:colOff>
      <xdr:row>25</xdr:row>
      <xdr:rowOff>185420</xdr:rowOff>
    </xdr:from>
    <xdr:to>
      <xdr:col>1</xdr:col>
      <xdr:colOff>125</xdr:colOff>
      <xdr:row>25</xdr:row>
      <xdr:rowOff>185420</xdr:rowOff>
    </xdr:to>
    <xdr:cxnSp macro="_xll.PtreeEvent_ObjectClick">
      <xdr:nvCxnSpPr>
        <xdr:cNvPr id="67" name="PTObj_DBranchHLine_1_1"/>
        <xdr:cNvCxnSpPr/>
      </xdr:nvCxnSpPr>
      <xdr:spPr bwMode="auto">
        <a:xfrm>
          <a:off x="177800" y="4947920"/>
          <a:ext cx="3032250"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228408</xdr:colOff>
      <xdr:row>29</xdr:row>
      <xdr:rowOff>185420</xdr:rowOff>
    </xdr:from>
    <xdr:to>
      <xdr:col>2</xdr:col>
      <xdr:colOff>127</xdr:colOff>
      <xdr:row>29</xdr:row>
      <xdr:rowOff>185420</xdr:rowOff>
    </xdr:to>
    <xdr:cxnSp macro="_xll.PtreeEvent_ObjectClick">
      <xdr:nvCxnSpPr>
        <xdr:cNvPr id="64" name="PTObj_DBranchHLine_1_3"/>
        <xdr:cNvCxnSpPr/>
      </xdr:nvCxnSpPr>
      <xdr:spPr bwMode="auto">
        <a:xfrm>
          <a:off x="3438333" y="5709920"/>
          <a:ext cx="886144"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76008</xdr:colOff>
      <xdr:row>25</xdr:row>
      <xdr:rowOff>151764</xdr:rowOff>
    </xdr:from>
    <xdr:to>
      <xdr:col>1</xdr:col>
      <xdr:colOff>228408</xdr:colOff>
      <xdr:row>29</xdr:row>
      <xdr:rowOff>185420</xdr:rowOff>
    </xdr:to>
    <xdr:cxnSp macro="_xll.PtreeEvent_ObjectClick">
      <xdr:nvCxnSpPr>
        <xdr:cNvPr id="63" name="PTObj_DBranchDLine_1_3"/>
        <xdr:cNvCxnSpPr/>
      </xdr:nvCxnSpPr>
      <xdr:spPr bwMode="auto">
        <a:xfrm>
          <a:off x="3285933" y="4914264"/>
          <a:ext cx="152400" cy="795656"/>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228408</xdr:colOff>
      <xdr:row>21</xdr:row>
      <xdr:rowOff>185420</xdr:rowOff>
    </xdr:from>
    <xdr:to>
      <xdr:col>2</xdr:col>
      <xdr:colOff>127</xdr:colOff>
      <xdr:row>21</xdr:row>
      <xdr:rowOff>185420</xdr:rowOff>
    </xdr:to>
    <xdr:cxnSp macro="_xll.PtreeEvent_ObjectClick">
      <xdr:nvCxnSpPr>
        <xdr:cNvPr id="60" name="PTObj_DBranchHLine_1_2"/>
        <xdr:cNvCxnSpPr/>
      </xdr:nvCxnSpPr>
      <xdr:spPr bwMode="auto">
        <a:xfrm>
          <a:off x="3438333" y="4185920"/>
          <a:ext cx="886144"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76008</xdr:colOff>
      <xdr:row>21</xdr:row>
      <xdr:rowOff>185420</xdr:rowOff>
    </xdr:from>
    <xdr:to>
      <xdr:col>1</xdr:col>
      <xdr:colOff>228408</xdr:colOff>
      <xdr:row>25</xdr:row>
      <xdr:rowOff>151764</xdr:rowOff>
    </xdr:to>
    <xdr:cxnSp macro="_xll.PtreeEvent_ObjectClick">
      <xdr:nvCxnSpPr>
        <xdr:cNvPr id="59" name="PTObj_DBranchDLine_1_2"/>
        <xdr:cNvCxnSpPr/>
      </xdr:nvCxnSpPr>
      <xdr:spPr bwMode="auto">
        <a:xfrm flipV="1">
          <a:off x="3285933" y="4185920"/>
          <a:ext cx="152400" cy="728344"/>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27</xdr:row>
      <xdr:rowOff>156845</xdr:rowOff>
    </xdr:from>
    <xdr:to>
      <xdr:col>3</xdr:col>
      <xdr:colOff>127</xdr:colOff>
      <xdr:row>27</xdr:row>
      <xdr:rowOff>156845</xdr:rowOff>
    </xdr:to>
    <xdr:cxnSp macro="_xll.PtreeEvent_ObjectClick">
      <xdr:nvCxnSpPr>
        <xdr:cNvPr id="55" name="PTObj_DBranchHLine_1_7"/>
        <xdr:cNvCxnSpPr/>
      </xdr:nvCxnSpPr>
      <xdr:spPr bwMode="auto">
        <a:xfrm>
          <a:off x="4238434" y="458597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27</xdr:row>
      <xdr:rowOff>156845</xdr:rowOff>
    </xdr:from>
    <xdr:to>
      <xdr:col>2</xdr:col>
      <xdr:colOff>228409</xdr:colOff>
      <xdr:row>29</xdr:row>
      <xdr:rowOff>151764</xdr:rowOff>
    </xdr:to>
    <xdr:cxnSp macro="_xll.PtreeEvent_ObjectClick">
      <xdr:nvCxnSpPr>
        <xdr:cNvPr id="54" name="PTObj_DBranchDLine_1_7"/>
        <xdr:cNvCxnSpPr/>
      </xdr:nvCxnSpPr>
      <xdr:spPr bwMode="auto">
        <a:xfrm flipV="1">
          <a:off x="4086034" y="458597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31</xdr:row>
      <xdr:rowOff>156845</xdr:rowOff>
    </xdr:from>
    <xdr:to>
      <xdr:col>3</xdr:col>
      <xdr:colOff>127</xdr:colOff>
      <xdr:row>31</xdr:row>
      <xdr:rowOff>156845</xdr:rowOff>
    </xdr:to>
    <xdr:cxnSp macro="_xll.PtreeEvent_ObjectClick">
      <xdr:nvCxnSpPr>
        <xdr:cNvPr id="52" name="PTObj_DBranchHLine_1_6"/>
        <xdr:cNvCxnSpPr/>
      </xdr:nvCxnSpPr>
      <xdr:spPr bwMode="auto">
        <a:xfrm>
          <a:off x="4238434" y="523367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29</xdr:row>
      <xdr:rowOff>151764</xdr:rowOff>
    </xdr:from>
    <xdr:to>
      <xdr:col>2</xdr:col>
      <xdr:colOff>228409</xdr:colOff>
      <xdr:row>31</xdr:row>
      <xdr:rowOff>156845</xdr:rowOff>
    </xdr:to>
    <xdr:cxnSp macro="_xll.PtreeEvent_ObjectClick">
      <xdr:nvCxnSpPr>
        <xdr:cNvPr id="51" name="PTObj_DBranchDLine_1_6"/>
        <xdr:cNvCxnSpPr/>
      </xdr:nvCxnSpPr>
      <xdr:spPr bwMode="auto">
        <a:xfrm>
          <a:off x="4086034" y="490473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23</xdr:row>
      <xdr:rowOff>156845</xdr:rowOff>
    </xdr:from>
    <xdr:to>
      <xdr:col>3</xdr:col>
      <xdr:colOff>127</xdr:colOff>
      <xdr:row>23</xdr:row>
      <xdr:rowOff>156845</xdr:rowOff>
    </xdr:to>
    <xdr:cxnSp macro="_xll.PtreeEvent_ObjectClick">
      <xdr:nvCxnSpPr>
        <xdr:cNvPr id="49" name="PTObj_DBranchHLine_1_5"/>
        <xdr:cNvCxnSpPr/>
      </xdr:nvCxnSpPr>
      <xdr:spPr bwMode="auto">
        <a:xfrm>
          <a:off x="4238434" y="393827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21</xdr:row>
      <xdr:rowOff>151764</xdr:rowOff>
    </xdr:from>
    <xdr:to>
      <xdr:col>2</xdr:col>
      <xdr:colOff>228409</xdr:colOff>
      <xdr:row>23</xdr:row>
      <xdr:rowOff>156845</xdr:rowOff>
    </xdr:to>
    <xdr:cxnSp macro="_xll.PtreeEvent_ObjectClick">
      <xdr:nvCxnSpPr>
        <xdr:cNvPr id="48" name="PTObj_DBranchDLine_1_5"/>
        <xdr:cNvCxnSpPr/>
      </xdr:nvCxnSpPr>
      <xdr:spPr bwMode="auto">
        <a:xfrm>
          <a:off x="4086034" y="3609339"/>
          <a:ext cx="152400" cy="328931"/>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228409</xdr:colOff>
      <xdr:row>19</xdr:row>
      <xdr:rowOff>156845</xdr:rowOff>
    </xdr:from>
    <xdr:to>
      <xdr:col>3</xdr:col>
      <xdr:colOff>127</xdr:colOff>
      <xdr:row>19</xdr:row>
      <xdr:rowOff>156845</xdr:rowOff>
    </xdr:to>
    <xdr:cxnSp macro="_xll.PtreeEvent_ObjectClick">
      <xdr:nvCxnSpPr>
        <xdr:cNvPr id="46" name="PTObj_DBranchHLine_1_4"/>
        <xdr:cNvCxnSpPr/>
      </xdr:nvCxnSpPr>
      <xdr:spPr bwMode="auto">
        <a:xfrm>
          <a:off x="4238434" y="3290570"/>
          <a:ext cx="1067118" cy="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76009</xdr:colOff>
      <xdr:row>19</xdr:row>
      <xdr:rowOff>156845</xdr:rowOff>
    </xdr:from>
    <xdr:to>
      <xdr:col>2</xdr:col>
      <xdr:colOff>228409</xdr:colOff>
      <xdr:row>21</xdr:row>
      <xdr:rowOff>151764</xdr:rowOff>
    </xdr:to>
    <xdr:cxnSp macro="_xll.PtreeEvent_ObjectClick">
      <xdr:nvCxnSpPr>
        <xdr:cNvPr id="45" name="PTObj_DBranchDLine_1_4"/>
        <xdr:cNvCxnSpPr/>
      </xdr:nvCxnSpPr>
      <xdr:spPr bwMode="auto">
        <a:xfrm flipV="1">
          <a:off x="4086034" y="3290570"/>
          <a:ext cx="152400" cy="318769"/>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editAs="oneCell">
    <xdr:from>
      <xdr:col>3</xdr:col>
      <xdr:colOff>127</xdr:colOff>
      <xdr:row>19</xdr:row>
      <xdr:rowOff>75882</xdr:rowOff>
    </xdr:from>
    <xdr:to>
      <xdr:col>3</xdr:col>
      <xdr:colOff>162052</xdr:colOff>
      <xdr:row>20</xdr:row>
      <xdr:rowOff>47307</xdr:rowOff>
    </xdr:to>
    <xdr:sp macro="_xll.PtreeEvent_ObjectClick" textlink="">
      <xdr:nvSpPr>
        <xdr:cNvPr id="33" name="PTObj_DNode_1_4"/>
        <xdr:cNvSpPr/>
      </xdr:nvSpPr>
      <xdr:spPr bwMode="auto">
        <a:xfrm rot="-5400000">
          <a:off x="5305552" y="32096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23</xdr:row>
      <xdr:rowOff>75882</xdr:rowOff>
    </xdr:from>
    <xdr:to>
      <xdr:col>3</xdr:col>
      <xdr:colOff>162052</xdr:colOff>
      <xdr:row>24</xdr:row>
      <xdr:rowOff>47307</xdr:rowOff>
    </xdr:to>
    <xdr:sp macro="_xll.PtreeEvent_ObjectClick" textlink="">
      <xdr:nvSpPr>
        <xdr:cNvPr id="34" name="PTObj_DNode_1_5"/>
        <xdr:cNvSpPr/>
      </xdr:nvSpPr>
      <xdr:spPr bwMode="auto">
        <a:xfrm rot="-5400000">
          <a:off x="5305552" y="38573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31</xdr:row>
      <xdr:rowOff>75882</xdr:rowOff>
    </xdr:from>
    <xdr:to>
      <xdr:col>3</xdr:col>
      <xdr:colOff>162052</xdr:colOff>
      <xdr:row>32</xdr:row>
      <xdr:rowOff>47307</xdr:rowOff>
    </xdr:to>
    <xdr:sp macro="_xll.PtreeEvent_ObjectClick" textlink="">
      <xdr:nvSpPr>
        <xdr:cNvPr id="35" name="PTObj_DNode_1_6"/>
        <xdr:cNvSpPr/>
      </xdr:nvSpPr>
      <xdr:spPr bwMode="auto">
        <a:xfrm rot="-5400000">
          <a:off x="5305552" y="51527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twoCellAnchor editAs="oneCell">
    <xdr:from>
      <xdr:col>3</xdr:col>
      <xdr:colOff>127</xdr:colOff>
      <xdr:row>27</xdr:row>
      <xdr:rowOff>75882</xdr:rowOff>
    </xdr:from>
    <xdr:to>
      <xdr:col>3</xdr:col>
      <xdr:colOff>162052</xdr:colOff>
      <xdr:row>28</xdr:row>
      <xdr:rowOff>47307</xdr:rowOff>
    </xdr:to>
    <xdr:sp macro="_xll.PtreeEvent_ObjectClick" textlink="">
      <xdr:nvSpPr>
        <xdr:cNvPr id="36" name="PTObj_DNode_1_7"/>
        <xdr:cNvSpPr/>
      </xdr:nvSpPr>
      <xdr:spPr bwMode="auto">
        <a:xfrm rot="-5400000">
          <a:off x="5305552" y="4505007"/>
          <a:ext cx="161925" cy="161925"/>
        </a:xfrm>
        <a:prstGeom prst="triangle">
          <a:avLst/>
        </a:prstGeom>
        <a:solidFill>
          <a:srgbClr val="00008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2</xdr:col>
      <xdr:colOff>266509</xdr:colOff>
      <xdr:row>19</xdr:row>
      <xdr:rowOff>66531</xdr:rowOff>
    </xdr:from>
    <xdr:ext cx="196592" cy="180627"/>
    <xdr:sp macro="_xll.PtreeEvent_ObjectClick" textlink="">
      <xdr:nvSpPr>
        <xdr:cNvPr id="47" name="PTObj_DBranchName_1_4"/>
        <xdr:cNvSpPr txBox="1"/>
      </xdr:nvSpPr>
      <xdr:spPr>
        <a:xfrm>
          <a:off x="4276534" y="3200256"/>
          <a:ext cx="196592" cy="180627"/>
        </a:xfrm>
        <a:prstGeom prst="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oneCellAnchor>
    <xdr:from>
      <xdr:col>2</xdr:col>
      <xdr:colOff>266509</xdr:colOff>
      <xdr:row>23</xdr:row>
      <xdr:rowOff>66531</xdr:rowOff>
    </xdr:from>
    <xdr:ext cx="175753" cy="180627"/>
    <xdr:sp macro="_xll.PtreeEvent_ObjectClick" textlink="">
      <xdr:nvSpPr>
        <xdr:cNvPr id="50" name="PTObj_DBranchName_1_5"/>
        <xdr:cNvSpPr txBox="1"/>
      </xdr:nvSpPr>
      <xdr:spPr>
        <a:xfrm>
          <a:off x="4276534" y="3847956"/>
          <a:ext cx="175753" cy="180627"/>
        </a:xfrm>
        <a:prstGeom prst="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oneCellAnchor>
    <xdr:from>
      <xdr:col>2</xdr:col>
      <xdr:colOff>266509</xdr:colOff>
      <xdr:row>31</xdr:row>
      <xdr:rowOff>66531</xdr:rowOff>
    </xdr:from>
    <xdr:ext cx="175753" cy="180627"/>
    <xdr:sp macro="_xll.PtreeEvent_ObjectClick" textlink="">
      <xdr:nvSpPr>
        <xdr:cNvPr id="53" name="PTObj_DBranchName_1_6"/>
        <xdr:cNvSpPr txBox="1"/>
      </xdr:nvSpPr>
      <xdr:spPr>
        <a:xfrm>
          <a:off x="4276534" y="5143356"/>
          <a:ext cx="175753" cy="180627"/>
        </a:xfrm>
        <a:prstGeom prst="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No</a:t>
          </a:r>
        </a:p>
      </xdr:txBody>
    </xdr:sp>
    <xdr:clientData/>
  </xdr:oneCellAnchor>
  <xdr:oneCellAnchor>
    <xdr:from>
      <xdr:col>2</xdr:col>
      <xdr:colOff>266509</xdr:colOff>
      <xdr:row>27</xdr:row>
      <xdr:rowOff>66531</xdr:rowOff>
    </xdr:from>
    <xdr:ext cx="196592" cy="180627"/>
    <xdr:sp macro="_xll.PtreeEvent_ObjectClick" textlink="">
      <xdr:nvSpPr>
        <xdr:cNvPr id="56" name="PTObj_DBranchName_1_7"/>
        <xdr:cNvSpPr txBox="1"/>
      </xdr:nvSpPr>
      <xdr:spPr>
        <a:xfrm>
          <a:off x="4276534" y="4495656"/>
          <a:ext cx="196592" cy="180627"/>
        </a:xfrm>
        <a:prstGeom prst="rect">
          <a:avLst/>
        </a:prstGeom>
        <a:solidFill>
          <a:srgbClr val="FFFFFF"/>
        </a:solidFill>
        <a:ln w="9525" cmpd="sng">
          <a:solidFill>
            <a:srgbClr val="808080"/>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wrap="none" lIns="27432" tIns="27432" rIns="27432" bIns="27432" rtlCol="0" anchor="ctr">
          <a:spAutoFit/>
        </a:bodyPr>
        <a:lstStyle/>
        <a:p>
          <a:pPr algn="ctr"/>
          <a:r>
            <a:rPr lang="en-US" sz="800"/>
            <a:t>Yes</a:t>
          </a:r>
        </a:p>
      </xdr:txBody>
    </xdr:sp>
    <xdr:clientData/>
  </xdr:oneCellAnchor>
  <xdr:twoCellAnchor>
    <xdr:from>
      <xdr:col>2</xdr:col>
      <xdr:colOff>1171575</xdr:colOff>
      <xdr:row>5</xdr:row>
      <xdr:rowOff>79375</xdr:rowOff>
    </xdr:from>
    <xdr:to>
      <xdr:col>7</xdr:col>
      <xdr:colOff>47625</xdr:colOff>
      <xdr:row>10</xdr:row>
      <xdr:rowOff>85725</xdr:rowOff>
    </xdr:to>
    <xdr:sp macro="" textlink="">
      <xdr:nvSpPr>
        <xdr:cNvPr id="57" name="TextBox 56"/>
        <xdr:cNvSpPr txBox="1"/>
      </xdr:nvSpPr>
      <xdr:spPr>
        <a:xfrm>
          <a:off x="5495925" y="1031875"/>
          <a:ext cx="3114675" cy="9588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landowner maximizes her expected gain by deciding not to sell the exploration rights and to develop the field herself.  The optimal expected payoff associated with this decision is $3,300,000.</a:t>
          </a:r>
        </a:p>
      </xdr:txBody>
    </xdr:sp>
    <xdr:clientData/>
  </xdr:twoCellAnchor>
  <xdr:twoCellAnchor editAs="oneCell">
    <xdr:from>
      <xdr:col>2</xdr:col>
      <xdr:colOff>127</xdr:colOff>
      <xdr:row>21</xdr:row>
      <xdr:rowOff>90170</xdr:rowOff>
    </xdr:from>
    <xdr:to>
      <xdr:col>2</xdr:col>
      <xdr:colOff>190627</xdr:colOff>
      <xdr:row>22</xdr:row>
      <xdr:rowOff>90170</xdr:rowOff>
    </xdr:to>
    <xdr:sp macro="_xll.PtreeEvent_ObjectClick" textlink="">
      <xdr:nvSpPr>
        <xdr:cNvPr id="58" name="PTObj_DNode_1_2"/>
        <xdr:cNvSpPr/>
      </xdr:nvSpPr>
      <xdr:spPr bwMode="auto">
        <a:xfrm>
          <a:off x="4324477" y="4090670"/>
          <a:ext cx="190500" cy="190500"/>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1</xdr:col>
      <xdr:colOff>266508</xdr:colOff>
      <xdr:row>21</xdr:row>
      <xdr:rowOff>95106</xdr:rowOff>
    </xdr:from>
    <xdr:ext cx="196592" cy="180627"/>
    <xdr:sp macro="_xll.PtreeEvent_ObjectClick" textlink="">
      <xdr:nvSpPr>
        <xdr:cNvPr id="61" name="PTObj_DBranchName_1_2"/>
        <xdr:cNvSpPr txBox="1"/>
      </xdr:nvSpPr>
      <xdr:spPr>
        <a:xfrm>
          <a:off x="3476433" y="4095606"/>
          <a:ext cx="196592"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Yes</a:t>
          </a:r>
        </a:p>
      </xdr:txBody>
    </xdr:sp>
    <xdr:clientData/>
  </xdr:oneCellAnchor>
  <xdr:twoCellAnchor editAs="oneCell">
    <xdr:from>
      <xdr:col>2</xdr:col>
      <xdr:colOff>127</xdr:colOff>
      <xdr:row>29</xdr:row>
      <xdr:rowOff>90170</xdr:rowOff>
    </xdr:from>
    <xdr:to>
      <xdr:col>2</xdr:col>
      <xdr:colOff>190627</xdr:colOff>
      <xdr:row>30</xdr:row>
      <xdr:rowOff>90170</xdr:rowOff>
    </xdr:to>
    <xdr:sp macro="_xll.PtreeEvent_ObjectClick" textlink="">
      <xdr:nvSpPr>
        <xdr:cNvPr id="62" name="PTObj_DNode_1_3"/>
        <xdr:cNvSpPr/>
      </xdr:nvSpPr>
      <xdr:spPr bwMode="auto">
        <a:xfrm>
          <a:off x="4324477" y="5614670"/>
          <a:ext cx="190500" cy="190500"/>
        </a:xfrm>
        <a:prstGeom prst="ellipse">
          <a:avLst/>
        </a:prstGeom>
        <a:solidFill>
          <a:srgbClr val="800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1</xdr:col>
      <xdr:colOff>266508</xdr:colOff>
      <xdr:row>29</xdr:row>
      <xdr:rowOff>95106</xdr:rowOff>
    </xdr:from>
    <xdr:ext cx="175753" cy="180627"/>
    <xdr:sp macro="_xll.PtreeEvent_ObjectClick" textlink="">
      <xdr:nvSpPr>
        <xdr:cNvPr id="65" name="PTObj_DBranchName_1_3"/>
        <xdr:cNvSpPr txBox="1"/>
      </xdr:nvSpPr>
      <xdr:spPr>
        <a:xfrm>
          <a:off x="3476433" y="5619606"/>
          <a:ext cx="175753"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No</a:t>
          </a:r>
        </a:p>
      </xdr:txBody>
    </xdr:sp>
    <xdr:clientData/>
  </xdr:oneCellAnchor>
  <xdr:twoCellAnchor editAs="oneCell">
    <xdr:from>
      <xdr:col>1</xdr:col>
      <xdr:colOff>126</xdr:colOff>
      <xdr:row>25</xdr:row>
      <xdr:rowOff>90170</xdr:rowOff>
    </xdr:from>
    <xdr:to>
      <xdr:col>1</xdr:col>
      <xdr:colOff>190627</xdr:colOff>
      <xdr:row>26</xdr:row>
      <xdr:rowOff>90170</xdr:rowOff>
    </xdr:to>
    <xdr:sp macro="_xll.PtreeEvent_ObjectClick" textlink="">
      <xdr:nvSpPr>
        <xdr:cNvPr id="66" name="PTObj_DNode_1_1"/>
        <xdr:cNvSpPr/>
      </xdr:nvSpPr>
      <xdr:spPr bwMode="auto">
        <a:xfrm>
          <a:off x="3210051" y="4852670"/>
          <a:ext cx="190501" cy="190500"/>
        </a:xfrm>
        <a:prstGeom prst="rect">
          <a:avLst/>
        </a:prstGeom>
        <a:solidFill>
          <a:srgbClr val="008000"/>
        </a:solidFill>
        <a:ln w="1270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xdr:oneCellAnchor>
    <xdr:from>
      <xdr:col>0</xdr:col>
      <xdr:colOff>215900</xdr:colOff>
      <xdr:row>25</xdr:row>
      <xdr:rowOff>95106</xdr:rowOff>
    </xdr:from>
    <xdr:ext cx="1339085" cy="180627"/>
    <xdr:sp macro="_xll.PtreeEvent_ObjectClick" textlink="">
      <xdr:nvSpPr>
        <xdr:cNvPr id="68" name="PTObj_DBranchName_1_1"/>
        <xdr:cNvSpPr txBox="1"/>
      </xdr:nvSpPr>
      <xdr:spPr>
        <a:xfrm>
          <a:off x="215900" y="4857606"/>
          <a:ext cx="1339085" cy="180627"/>
        </a:xfrm>
        <a:prstGeom prst="rect">
          <a:avLst/>
        </a:prstGeom>
        <a:solidFill>
          <a:schemeClr val="lt1"/>
        </a:solidFill>
        <a:ln w="9525" cmpd="sng">
          <a:solidFill>
            <a:srgbClr val="808080"/>
          </a:solidFill>
        </a:ln>
      </xdr:spPr>
      <xdr:style>
        <a:lnRef idx="0">
          <a:scrgbClr r="0" g="0" b="0"/>
        </a:lnRef>
        <a:fillRef idx="0">
          <a:scrgbClr r="0" g="0" b="0"/>
        </a:fillRef>
        <a:effectRef idx="0">
          <a:scrgbClr r="0" g="0" b="0"/>
        </a:effectRef>
        <a:fontRef idx="minor">
          <a:schemeClr val="dk1"/>
        </a:fontRef>
      </xdr:style>
      <xdr:txBody>
        <a:bodyPr vertOverflow="clip" vert="horz" wrap="none" lIns="27432" tIns="27432" rIns="27432" bIns="27432" rtlCol="0" anchor="ctr">
          <a:spAutoFit/>
        </a:bodyPr>
        <a:lstStyle/>
        <a:p>
          <a:pPr algn="ctr"/>
          <a:r>
            <a:rPr lang="en-US" sz="800"/>
            <a:t>Landowner's Decision Problem</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11</xdr:col>
      <xdr:colOff>254000</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12</xdr:row>
      <xdr:rowOff>0</xdr:rowOff>
    </xdr:from>
    <xdr:to>
      <xdr:col>17</xdr:col>
      <xdr:colOff>187960</xdr:colOff>
      <xdr:row>18</xdr:row>
      <xdr:rowOff>171450</xdr:rowOff>
    </xdr:to>
    <xdr:sp macro="" textlink="">
      <xdr:nvSpPr>
        <xdr:cNvPr id="3" name="TextBox 2"/>
        <xdr:cNvSpPr txBox="1"/>
      </xdr:nvSpPr>
      <xdr:spPr>
        <a:xfrm>
          <a:off x="6419850" y="2095500"/>
          <a:ext cx="2626360" cy="1314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As the charts on this sheet and the next few sheets reveal, plus or minus 25% changes in the values of each of the model inputs lead to no changes in the landowner's optimal decision to develop the field herself.</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11</xdr:col>
      <xdr:colOff>168275</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11</xdr:col>
      <xdr:colOff>25400</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11</xdr:col>
      <xdr:colOff>168275</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11</xdr:col>
      <xdr:colOff>425450</xdr:colOff>
      <xdr:row>26</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9</xdr:col>
      <xdr:colOff>387350</xdr:colOff>
      <xdr:row>25</xdr:row>
      <xdr:rowOff>184150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11</xdr:row>
      <xdr:rowOff>0</xdr:rowOff>
    </xdr:from>
    <xdr:to>
      <xdr:col>16</xdr:col>
      <xdr:colOff>381000</xdr:colOff>
      <xdr:row>19</xdr:row>
      <xdr:rowOff>38100</xdr:rowOff>
    </xdr:to>
    <xdr:sp macro="" textlink="">
      <xdr:nvSpPr>
        <xdr:cNvPr id="3" name="TextBox 2"/>
        <xdr:cNvSpPr txBox="1"/>
      </xdr:nvSpPr>
      <xdr:spPr>
        <a:xfrm>
          <a:off x="6143625" y="1962150"/>
          <a:ext cx="3429000" cy="1562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tornado diagram indicates that the probability of finding gas on the site and the landowner's net profit (if she develops the field herself and gas is found) are the most influential model inputs. To a lesser extent, the cost of contracting with local experts (if she decides to develop the field herself) also has some impact on the optimal expected gain.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7"/>
  <sheetViews>
    <sheetView workbookViewId="0"/>
  </sheetViews>
  <sheetFormatPr defaultRowHeight="15" x14ac:dyDescent="0.25"/>
  <cols>
    <col min="1" max="256" width="15.7109375" style="1" customWidth="1"/>
    <col min="257" max="16384" width="9.140625" style="1"/>
  </cols>
  <sheetData>
    <row r="1" spans="1:16" x14ac:dyDescent="0.25">
      <c r="A1" s="1" t="s">
        <v>13</v>
      </c>
      <c r="B1" s="1" t="s">
        <v>33</v>
      </c>
      <c r="E1" s="1" t="s">
        <v>51</v>
      </c>
      <c r="F1" s="1">
        <v>3</v>
      </c>
      <c r="H1" s="1" t="s">
        <v>57</v>
      </c>
      <c r="K1" s="1" t="s">
        <v>62</v>
      </c>
      <c r="L1" s="1">
        <v>0</v>
      </c>
    </row>
    <row r="2" spans="1:16" x14ac:dyDescent="0.25">
      <c r="A2" s="1" t="s">
        <v>14</v>
      </c>
      <c r="B2" s="1" t="e">
        <f>'Decision Tree'!#REF!</f>
        <v>#REF!</v>
      </c>
      <c r="E2" s="1" t="s">
        <v>52</v>
      </c>
      <c r="F2" s="1">
        <f>_xll.PTreeEvaluate5(B3,$L$11:$L$17,$J$11:$J$17,$K$11:$K$17,$N$11:$N$17,$G$11:$G$17,,L1)</f>
        <v>3344641</v>
      </c>
    </row>
    <row r="3" spans="1:16" x14ac:dyDescent="0.25">
      <c r="A3" s="1" t="s">
        <v>15</v>
      </c>
      <c r="B3" s="1" t="s">
        <v>66</v>
      </c>
      <c r="E3" s="1" t="s">
        <v>53</v>
      </c>
      <c r="F3" s="2" t="s">
        <v>67</v>
      </c>
      <c r="H3" s="1" t="s">
        <v>58</v>
      </c>
    </row>
    <row r="4" spans="1:16" x14ac:dyDescent="0.25">
      <c r="A4" s="1" t="s">
        <v>16</v>
      </c>
      <c r="B4" s="1" t="s">
        <v>32</v>
      </c>
      <c r="E4" s="1" t="s">
        <v>54</v>
      </c>
      <c r="F4" s="2" t="s">
        <v>68</v>
      </c>
      <c r="H4" s="1" t="s">
        <v>59</v>
      </c>
    </row>
    <row r="5" spans="1:16" x14ac:dyDescent="0.25">
      <c r="A5" s="1" t="s">
        <v>17</v>
      </c>
      <c r="B5" s="1">
        <v>0</v>
      </c>
      <c r="E5" s="1" t="s">
        <v>55</v>
      </c>
      <c r="F5" s="2" t="s">
        <v>68</v>
      </c>
      <c r="H5" s="1" t="s">
        <v>60</v>
      </c>
    </row>
    <row r="6" spans="1:16" x14ac:dyDescent="0.25">
      <c r="A6" s="1" t="s">
        <v>18</v>
      </c>
      <c r="E6" s="1" t="s">
        <v>56</v>
      </c>
      <c r="F6" s="2" t="s">
        <v>103</v>
      </c>
      <c r="H6" s="1" t="s">
        <v>61</v>
      </c>
    </row>
    <row r="7" spans="1:16" x14ac:dyDescent="0.25">
      <c r="A7" s="1" t="s">
        <v>50</v>
      </c>
    </row>
    <row r="8" spans="1:16" x14ac:dyDescent="0.25">
      <c r="A8" s="1" t="s">
        <v>19</v>
      </c>
      <c r="B8" s="1">
        <v>7</v>
      </c>
    </row>
    <row r="10" spans="1:16" x14ac:dyDescent="0.25">
      <c r="A10" s="1" t="s">
        <v>63</v>
      </c>
      <c r="B10" s="1" t="s">
        <v>64</v>
      </c>
      <c r="C10" s="1" t="s">
        <v>20</v>
      </c>
      <c r="D10" s="1" t="s">
        <v>21</v>
      </c>
      <c r="E10" s="1" t="s">
        <v>22</v>
      </c>
      <c r="F10" s="1" t="s">
        <v>23</v>
      </c>
      <c r="G10" s="1" t="s">
        <v>24</v>
      </c>
      <c r="H10" s="1" t="s">
        <v>25</v>
      </c>
      <c r="I10" s="1" t="s">
        <v>26</v>
      </c>
      <c r="J10" s="1" t="s">
        <v>27</v>
      </c>
      <c r="K10" s="1" t="s">
        <v>28</v>
      </c>
      <c r="L10" s="1" t="s">
        <v>15</v>
      </c>
      <c r="M10" s="1" t="s">
        <v>29</v>
      </c>
      <c r="N10" s="1" t="s">
        <v>30</v>
      </c>
      <c r="O10" s="1" t="s">
        <v>31</v>
      </c>
      <c r="P10" s="1" t="s">
        <v>65</v>
      </c>
    </row>
    <row r="11" spans="1:16" x14ac:dyDescent="0.25">
      <c r="A11" s="1">
        <f>'Decision Tree'!$B$27</f>
        <v>3300000</v>
      </c>
      <c r="B11" s="1" t="str">
        <f>B1</f>
        <v>Landowner's Decision Problem</v>
      </c>
      <c r="C11" s="1">
        <v>0</v>
      </c>
      <c r="J11" s="1">
        <f>'Decision Tree'!$A$27</f>
        <v>0</v>
      </c>
      <c r="K11" s="1">
        <f>'Decision Tree'!$A$26</f>
        <v>0</v>
      </c>
      <c r="L11" s="1" t="s">
        <v>35</v>
      </c>
      <c r="M11" s="1">
        <v>0</v>
      </c>
      <c r="O11" s="1" t="str">
        <f>'Decision Tree'!$B$26</f>
        <v>Sell exploration rights to a local energy provider?</v>
      </c>
    </row>
    <row r="12" spans="1:16" x14ac:dyDescent="0.25">
      <c r="A12" s="1">
        <f>'Decision Tree'!$C$23</f>
        <v>1260000</v>
      </c>
      <c r="B12" s="1" t="s">
        <v>37</v>
      </c>
      <c r="C12" s="1">
        <v>0</v>
      </c>
      <c r="I12" s="1" t="s">
        <v>34</v>
      </c>
      <c r="J12" s="1">
        <f>'Decision Tree'!$B$23</f>
        <v>180000</v>
      </c>
      <c r="L12" s="1" t="s">
        <v>39</v>
      </c>
      <c r="M12" s="1">
        <v>0</v>
      </c>
      <c r="O12" s="1" t="str">
        <f>'Decision Tree'!$C$22</f>
        <v xml:space="preserve">   Gas found on site?</v>
      </c>
    </row>
    <row r="13" spans="1:16" x14ac:dyDescent="0.25">
      <c r="A13" s="1">
        <f>'Decision Tree'!$C$31</f>
        <v>3300000</v>
      </c>
      <c r="B13" s="1" t="s">
        <v>36</v>
      </c>
      <c r="C13" s="1">
        <v>0</v>
      </c>
      <c r="I13" s="1" t="s">
        <v>34</v>
      </c>
      <c r="J13" s="1">
        <f>'Decision Tree'!$B$31</f>
        <v>-300000</v>
      </c>
      <c r="L13" s="1" t="s">
        <v>42</v>
      </c>
      <c r="M13" s="1">
        <v>0</v>
      </c>
      <c r="O13" s="1" t="str">
        <f>'Decision Tree'!$C$30</f>
        <v xml:space="preserve">   Gas found on site?</v>
      </c>
    </row>
    <row r="14" spans="1:16" x14ac:dyDescent="0.25">
      <c r="A14" s="1">
        <f>'Decision Tree'!$D$21</f>
        <v>1980000</v>
      </c>
      <c r="B14" s="1" t="s">
        <v>37</v>
      </c>
      <c r="C14" s="1">
        <v>0</v>
      </c>
      <c r="H14" s="1" t="s">
        <v>34</v>
      </c>
      <c r="I14" s="1" t="s">
        <v>34</v>
      </c>
      <c r="J14" s="1">
        <f>'Decision Tree'!$C$21</f>
        <v>1800000</v>
      </c>
      <c r="K14" s="1">
        <f>'Decision Tree'!$C$20</f>
        <v>0.6</v>
      </c>
      <c r="L14" s="1" t="s">
        <v>38</v>
      </c>
      <c r="M14" s="1">
        <v>0</v>
      </c>
    </row>
    <row r="15" spans="1:16" x14ac:dyDescent="0.25">
      <c r="A15" s="1">
        <f>'Decision Tree'!$D$25</f>
        <v>180000</v>
      </c>
      <c r="B15" s="1" t="s">
        <v>36</v>
      </c>
      <c r="C15" s="1">
        <v>0</v>
      </c>
      <c r="H15" s="1" t="s">
        <v>34</v>
      </c>
      <c r="I15" s="1" t="s">
        <v>34</v>
      </c>
      <c r="J15" s="1">
        <f>'Decision Tree'!$C$25</f>
        <v>0</v>
      </c>
      <c r="K15" s="1">
        <f>'Decision Tree'!$C$24</f>
        <v>0.4</v>
      </c>
      <c r="L15" s="1" t="s">
        <v>38</v>
      </c>
      <c r="M15" s="1">
        <v>0</v>
      </c>
    </row>
    <row r="16" spans="1:16" x14ac:dyDescent="0.25">
      <c r="A16" s="1">
        <f>'Decision Tree'!$D$33</f>
        <v>-300000</v>
      </c>
      <c r="B16" s="1" t="s">
        <v>36</v>
      </c>
      <c r="C16" s="1">
        <v>0</v>
      </c>
      <c r="H16" s="1" t="s">
        <v>34</v>
      </c>
      <c r="I16" s="1" t="s">
        <v>34</v>
      </c>
      <c r="J16" s="1">
        <f>'Decision Tree'!$C$33</f>
        <v>0</v>
      </c>
      <c r="K16" s="1">
        <f>'Decision Tree'!$C$32</f>
        <v>0.4</v>
      </c>
      <c r="L16" s="1" t="s">
        <v>41</v>
      </c>
      <c r="M16" s="1">
        <v>0</v>
      </c>
    </row>
    <row r="17" spans="1:13" x14ac:dyDescent="0.25">
      <c r="A17" s="1">
        <f>'Decision Tree'!$D$29</f>
        <v>5700000</v>
      </c>
      <c r="B17" s="1" t="s">
        <v>37</v>
      </c>
      <c r="C17" s="1">
        <v>0</v>
      </c>
      <c r="H17" s="1" t="s">
        <v>34</v>
      </c>
      <c r="I17" s="1" t="s">
        <v>34</v>
      </c>
      <c r="J17" s="1">
        <f>'Decision Tree'!$C$29</f>
        <v>6000000</v>
      </c>
      <c r="K17" s="1">
        <f>'Decision Tree'!$C$28</f>
        <v>0.6</v>
      </c>
      <c r="L17" s="1" t="s">
        <v>41</v>
      </c>
      <c r="M17" s="1">
        <v>0</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15"/>
  <sheetViews>
    <sheetView workbookViewId="0"/>
  </sheetViews>
  <sheetFormatPr defaultRowHeight="15" x14ac:dyDescent="0.25"/>
  <cols>
    <col min="1" max="16384" width="9.140625" style="3"/>
  </cols>
  <sheetData>
    <row r="1" spans="1:9" x14ac:dyDescent="0.25">
      <c r="A1" s="3">
        <v>5</v>
      </c>
      <c r="B1" s="3">
        <v>1</v>
      </c>
      <c r="C1" s="3">
        <f>'Decision Tree'!$B$27</f>
        <v>3300000</v>
      </c>
      <c r="D1" s="3" t="s">
        <v>45</v>
      </c>
    </row>
    <row r="11" spans="1:9" x14ac:dyDescent="0.25">
      <c r="A11" s="3" t="s">
        <v>2</v>
      </c>
      <c r="B11" s="3">
        <f>'Decision Tree'!$B$5</f>
        <v>180000</v>
      </c>
      <c r="C11" s="3">
        <v>-20</v>
      </c>
      <c r="D11" s="3">
        <v>-1</v>
      </c>
      <c r="E11" s="3">
        <v>20</v>
      </c>
      <c r="F11" s="3">
        <v>-1</v>
      </c>
      <c r="G11" s="3">
        <v>10</v>
      </c>
      <c r="H11" s="3">
        <v>0</v>
      </c>
      <c r="I11" s="3">
        <v>180000</v>
      </c>
    </row>
    <row r="12" spans="1:9" x14ac:dyDescent="0.25">
      <c r="A12" s="3" t="s">
        <v>46</v>
      </c>
      <c r="B12" s="3">
        <f>'Decision Tree'!$B$6</f>
        <v>1800000</v>
      </c>
      <c r="C12" s="3">
        <v>-20</v>
      </c>
      <c r="D12" s="3">
        <v>-1</v>
      </c>
      <c r="E12" s="3">
        <v>20</v>
      </c>
      <c r="F12" s="3">
        <v>-1</v>
      </c>
      <c r="G12" s="3">
        <v>10</v>
      </c>
      <c r="H12" s="3">
        <v>0</v>
      </c>
      <c r="I12" s="3">
        <v>1800000</v>
      </c>
    </row>
    <row r="13" spans="1:9" x14ac:dyDescent="0.25">
      <c r="A13" s="3" t="s">
        <v>5</v>
      </c>
      <c r="B13" s="3">
        <f>'Decision Tree'!$B$9</f>
        <v>300000</v>
      </c>
      <c r="C13" s="3">
        <v>-20</v>
      </c>
      <c r="D13" s="3">
        <v>-1</v>
      </c>
      <c r="E13" s="3">
        <v>20</v>
      </c>
      <c r="F13" s="3">
        <v>-1</v>
      </c>
      <c r="G13" s="3">
        <v>10</v>
      </c>
      <c r="H13" s="3">
        <v>0</v>
      </c>
      <c r="I13" s="3">
        <v>300000</v>
      </c>
    </row>
    <row r="14" spans="1:9" x14ac:dyDescent="0.25">
      <c r="A14" s="3" t="s">
        <v>47</v>
      </c>
      <c r="B14" s="3">
        <f>'Decision Tree'!$B$10</f>
        <v>6000000</v>
      </c>
      <c r="C14" s="3">
        <v>-20</v>
      </c>
      <c r="D14" s="3">
        <v>-1</v>
      </c>
      <c r="E14" s="3">
        <v>20</v>
      </c>
      <c r="F14" s="3">
        <v>-1</v>
      </c>
      <c r="G14" s="3">
        <v>10</v>
      </c>
      <c r="H14" s="3">
        <v>0</v>
      </c>
      <c r="I14" s="3">
        <v>6000000</v>
      </c>
    </row>
    <row r="15" spans="1:9" x14ac:dyDescent="0.25">
      <c r="A15" s="3" t="s">
        <v>48</v>
      </c>
      <c r="B15" s="4">
        <f>'Decision Tree'!$B$12</f>
        <v>0.6</v>
      </c>
      <c r="C15" s="3">
        <v>-20</v>
      </c>
      <c r="D15" s="3">
        <v>-1</v>
      </c>
      <c r="E15" s="3">
        <v>20</v>
      </c>
      <c r="F15" s="3">
        <v>-1</v>
      </c>
      <c r="G15" s="3">
        <v>10</v>
      </c>
      <c r="H15" s="3">
        <v>0</v>
      </c>
      <c r="I15" s="3">
        <v>0.6</v>
      </c>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34"/>
  <sheetViews>
    <sheetView tabSelected="1" workbookViewId="0"/>
  </sheetViews>
  <sheetFormatPr defaultRowHeight="15" x14ac:dyDescent="0.25"/>
  <cols>
    <col min="1" max="1" width="48.140625" style="3" customWidth="1"/>
    <col min="2" max="2" width="16.7109375" style="3" customWidth="1"/>
    <col min="3" max="3" width="19.42578125" style="3" customWidth="1"/>
    <col min="4" max="4" width="16.7109375" style="3" customWidth="1"/>
    <col min="5" max="16384" width="9.140625" style="3"/>
  </cols>
  <sheetData>
    <row r="1" spans="1:3" x14ac:dyDescent="0.25">
      <c r="A1" s="5" t="s">
        <v>49</v>
      </c>
    </row>
    <row r="3" spans="1:3" x14ac:dyDescent="0.25">
      <c r="A3" s="5" t="s">
        <v>0</v>
      </c>
    </row>
    <row r="4" spans="1:3" x14ac:dyDescent="0.25">
      <c r="A4" s="19" t="s">
        <v>1</v>
      </c>
    </row>
    <row r="5" spans="1:3" x14ac:dyDescent="0.25">
      <c r="A5" s="3" t="s">
        <v>2</v>
      </c>
      <c r="B5" s="6">
        <v>180000</v>
      </c>
    </row>
    <row r="6" spans="1:3" x14ac:dyDescent="0.25">
      <c r="A6" s="3" t="s">
        <v>3</v>
      </c>
      <c r="B6" s="7">
        <v>1800000</v>
      </c>
    </row>
    <row r="7" spans="1:3" x14ac:dyDescent="0.25">
      <c r="B7" s="8"/>
    </row>
    <row r="8" spans="1:3" x14ac:dyDescent="0.25">
      <c r="A8" s="19" t="s">
        <v>4</v>
      </c>
      <c r="B8" s="8"/>
    </row>
    <row r="9" spans="1:3" x14ac:dyDescent="0.25">
      <c r="A9" s="3" t="s">
        <v>5</v>
      </c>
      <c r="B9" s="7">
        <v>300000</v>
      </c>
    </row>
    <row r="10" spans="1:3" x14ac:dyDescent="0.25">
      <c r="A10" s="3" t="s">
        <v>6</v>
      </c>
      <c r="B10" s="7">
        <v>6000000</v>
      </c>
    </row>
    <row r="11" spans="1:3" x14ac:dyDescent="0.25">
      <c r="B11" s="8"/>
    </row>
    <row r="12" spans="1:3" x14ac:dyDescent="0.25">
      <c r="A12" s="3" t="s">
        <v>7</v>
      </c>
      <c r="B12" s="9">
        <v>0.6</v>
      </c>
    </row>
    <row r="14" spans="1:3" x14ac:dyDescent="0.25">
      <c r="A14" s="5" t="s">
        <v>43</v>
      </c>
      <c r="B14" s="10" t="s">
        <v>9</v>
      </c>
      <c r="C14" s="10" t="s">
        <v>10</v>
      </c>
    </row>
    <row r="15" spans="1:3" x14ac:dyDescent="0.25">
      <c r="A15" s="1" t="s">
        <v>8</v>
      </c>
      <c r="B15" s="11">
        <f>B5+B6</f>
        <v>1980000</v>
      </c>
      <c r="C15" s="12">
        <f>B5</f>
        <v>180000</v>
      </c>
    </row>
    <row r="16" spans="1:3" x14ac:dyDescent="0.25">
      <c r="A16" s="1" t="s">
        <v>11</v>
      </c>
      <c r="B16" s="13">
        <f>B10-B9</f>
        <v>5700000</v>
      </c>
      <c r="C16" s="14">
        <f>-B9</f>
        <v>-300000</v>
      </c>
    </row>
    <row r="17" spans="1:4" x14ac:dyDescent="0.25">
      <c r="A17" s="1" t="s">
        <v>12</v>
      </c>
      <c r="B17" s="15">
        <f>B12</f>
        <v>0.6</v>
      </c>
      <c r="C17" s="16">
        <f>1-B12</f>
        <v>0.4</v>
      </c>
    </row>
    <row r="19" spans="1:4" x14ac:dyDescent="0.25">
      <c r="A19" s="5" t="s">
        <v>44</v>
      </c>
    </row>
    <row r="20" spans="1:4" x14ac:dyDescent="0.25">
      <c r="C20" s="28">
        <f>$B$12</f>
        <v>0.6</v>
      </c>
      <c r="D20" s="29">
        <f>_xll.PTreeNodeProbability(treeCalc_1!$F$2,4)</f>
        <v>0</v>
      </c>
    </row>
    <row r="21" spans="1:4" x14ac:dyDescent="0.25">
      <c r="C21" s="22">
        <f>B6</f>
        <v>1800000</v>
      </c>
      <c r="D21" s="29">
        <f>_xll.PTreeNodeValue(treeCalc_1!$F$2,4)</f>
        <v>1980000</v>
      </c>
    </row>
    <row r="22" spans="1:4" x14ac:dyDescent="0.25">
      <c r="B22" s="24" t="b">
        <f>_xll.PTreeNodeDecision(treeCalc_1!$F$2,2)</f>
        <v>0</v>
      </c>
      <c r="C22" s="20" t="s">
        <v>40</v>
      </c>
      <c r="D22" s="30"/>
    </row>
    <row r="23" spans="1:4" x14ac:dyDescent="0.25">
      <c r="B23" s="23">
        <f>B5</f>
        <v>180000</v>
      </c>
      <c r="C23" s="21">
        <f>_xll.PTreeNodeValue(treeCalc_1!$F$2,2)</f>
        <v>1260000</v>
      </c>
      <c r="D23" s="30"/>
    </row>
    <row r="24" spans="1:4" x14ac:dyDescent="0.25">
      <c r="B24" s="17"/>
      <c r="C24" s="28">
        <f>1-$B$12</f>
        <v>0.4</v>
      </c>
      <c r="D24" s="29">
        <f>_xll.PTreeNodeProbability(treeCalc_1!$F$2,5)</f>
        <v>0</v>
      </c>
    </row>
    <row r="25" spans="1:4" x14ac:dyDescent="0.25">
      <c r="B25" s="17"/>
      <c r="C25" s="23">
        <v>0</v>
      </c>
      <c r="D25" s="29">
        <f>_xll.PTreeNodeValue(treeCalc_1!$F$2,5)</f>
        <v>180000</v>
      </c>
    </row>
    <row r="26" spans="1:4" x14ac:dyDescent="0.25">
      <c r="A26" s="27"/>
      <c r="B26" s="25" t="s">
        <v>102</v>
      </c>
      <c r="C26" s="30"/>
      <c r="D26" s="30"/>
    </row>
    <row r="27" spans="1:4" x14ac:dyDescent="0.25">
      <c r="A27" s="27"/>
      <c r="B27" s="26">
        <f>_xll.PTreeNodeValue(treeCalc_1!$F$2,1)</f>
        <v>3300000</v>
      </c>
      <c r="C27" s="30"/>
      <c r="D27" s="30"/>
    </row>
    <row r="28" spans="1:4" x14ac:dyDescent="0.25">
      <c r="B28" s="18"/>
      <c r="C28" s="28">
        <f>$B$12</f>
        <v>0.6</v>
      </c>
      <c r="D28" s="29">
        <f>_xll.PTreeNodeProbability(treeCalc_1!$F$2,7)</f>
        <v>0.6</v>
      </c>
    </row>
    <row r="29" spans="1:4" x14ac:dyDescent="0.25">
      <c r="B29" s="18"/>
      <c r="C29" s="22">
        <f>B10</f>
        <v>6000000</v>
      </c>
      <c r="D29" s="29">
        <f>_xll.PTreeNodeValue(treeCalc_1!$F$2,7)</f>
        <v>5700000</v>
      </c>
    </row>
    <row r="30" spans="1:4" x14ac:dyDescent="0.25">
      <c r="B30" s="24" t="b">
        <f>_xll.PTreeNodeDecision(treeCalc_1!$F$2,3)</f>
        <v>1</v>
      </c>
      <c r="C30" s="20" t="s">
        <v>40</v>
      </c>
      <c r="D30" s="30"/>
    </row>
    <row r="31" spans="1:4" x14ac:dyDescent="0.25">
      <c r="B31" s="23">
        <f>-B9</f>
        <v>-300000</v>
      </c>
      <c r="C31" s="21">
        <f>_xll.PTreeNodeValue(treeCalc_1!$F$2,3)</f>
        <v>3300000</v>
      </c>
      <c r="D31" s="30"/>
    </row>
    <row r="32" spans="1:4" x14ac:dyDescent="0.25">
      <c r="B32" s="17"/>
      <c r="C32" s="28">
        <f>1-$B$12</f>
        <v>0.4</v>
      </c>
      <c r="D32" s="29">
        <f>_xll.PTreeNodeProbability(treeCalc_1!$F$2,6)</f>
        <v>0.4</v>
      </c>
    </row>
    <row r="33" spans="2:4" x14ac:dyDescent="0.25">
      <c r="B33" s="17"/>
      <c r="C33" s="23">
        <v>0</v>
      </c>
      <c r="D33" s="29">
        <f>_xll.PTreeNodeValue(treeCalc_1!$F$2,6)</f>
        <v>-300000</v>
      </c>
    </row>
    <row r="34" spans="2:4" x14ac:dyDescent="0.25">
      <c r="C34" s="30"/>
      <c r="D34" s="30"/>
    </row>
  </sheetData>
  <phoneticPr fontId="0" type="noConversion"/>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1"/>
  <sheetViews>
    <sheetView showGridLines="0" workbookViewId="0"/>
  </sheetViews>
  <sheetFormatPr defaultRowHeight="15" x14ac:dyDescent="0.25"/>
  <cols>
    <col min="1" max="1" width="0.28515625" customWidth="1"/>
    <col min="2" max="2" width="3.42578125" customWidth="1"/>
    <col min="3" max="3" width="7.42578125" customWidth="1"/>
    <col min="5" max="5" width="7" customWidth="1"/>
    <col min="6" max="6" width="8.140625" customWidth="1"/>
    <col min="7" max="7" width="7" customWidth="1"/>
    <col min="8" max="8" width="8.140625" customWidth="1"/>
  </cols>
  <sheetData>
    <row r="1" spans="2:2" s="32" customFormat="1" ht="18" x14ac:dyDescent="0.25">
      <c r="B1" s="31" t="s">
        <v>69</v>
      </c>
    </row>
    <row r="2" spans="2:2" s="34" customFormat="1" ht="10.5" x14ac:dyDescent="0.15">
      <c r="B2" s="33" t="s">
        <v>104</v>
      </c>
    </row>
    <row r="3" spans="2:2" s="34" customFormat="1" ht="10.5" x14ac:dyDescent="0.15">
      <c r="B3" s="33" t="s">
        <v>110</v>
      </c>
    </row>
    <row r="4" spans="2:2" s="34" customFormat="1" ht="10.5" x14ac:dyDescent="0.15">
      <c r="B4" s="33" t="s">
        <v>106</v>
      </c>
    </row>
    <row r="5" spans="2:2" s="35" customFormat="1" ht="10.5" x14ac:dyDescent="0.15">
      <c r="B5" s="36" t="s">
        <v>112</v>
      </c>
    </row>
    <row r="28" spans="2:8" ht="15.75" thickBot="1" x14ac:dyDescent="0.3"/>
    <row r="29" spans="2:8" ht="15.75" thickBot="1" x14ac:dyDescent="0.3">
      <c r="B29" s="37" t="s">
        <v>70</v>
      </c>
      <c r="C29" s="38"/>
      <c r="D29" s="38"/>
      <c r="E29" s="38"/>
      <c r="F29" s="38"/>
      <c r="G29" s="38"/>
      <c r="H29" s="39"/>
    </row>
    <row r="30" spans="2:8" x14ac:dyDescent="0.25">
      <c r="B30" s="43"/>
      <c r="C30" s="51" t="s">
        <v>81</v>
      </c>
      <c r="D30" s="54"/>
      <c r="E30" s="58" t="s">
        <v>37</v>
      </c>
      <c r="F30" s="54"/>
      <c r="G30" s="58" t="s">
        <v>36</v>
      </c>
      <c r="H30" s="61"/>
    </row>
    <row r="31" spans="2:8" x14ac:dyDescent="0.25">
      <c r="B31" s="44"/>
      <c r="C31" s="41" t="s">
        <v>82</v>
      </c>
      <c r="D31" s="55" t="s">
        <v>83</v>
      </c>
      <c r="E31" s="41" t="s">
        <v>82</v>
      </c>
      <c r="F31" s="55" t="s">
        <v>83</v>
      </c>
      <c r="G31" s="41" t="s">
        <v>82</v>
      </c>
      <c r="H31" s="42" t="s">
        <v>83</v>
      </c>
    </row>
    <row r="32" spans="2:8" x14ac:dyDescent="0.25">
      <c r="B32" s="45" t="s">
        <v>71</v>
      </c>
      <c r="C32" s="62">
        <v>135000</v>
      </c>
      <c r="D32" s="56">
        <v>-0.25</v>
      </c>
      <c r="E32" s="47">
        <v>1215000</v>
      </c>
      <c r="F32" s="56">
        <v>-0.63181818181818183</v>
      </c>
      <c r="G32" s="47">
        <v>3300000</v>
      </c>
      <c r="H32" s="59">
        <v>0</v>
      </c>
    </row>
    <row r="33" spans="2:8" x14ac:dyDescent="0.25">
      <c r="B33" s="45" t="s">
        <v>72</v>
      </c>
      <c r="C33" s="62">
        <v>145000</v>
      </c>
      <c r="D33" s="56">
        <v>-0.19444444444444445</v>
      </c>
      <c r="E33" s="47">
        <v>1225000</v>
      </c>
      <c r="F33" s="56">
        <v>-0.62878787878787878</v>
      </c>
      <c r="G33" s="47">
        <v>3300000</v>
      </c>
      <c r="H33" s="59">
        <v>0</v>
      </c>
    </row>
    <row r="34" spans="2:8" x14ac:dyDescent="0.25">
      <c r="B34" s="45" t="s">
        <v>73</v>
      </c>
      <c r="C34" s="62">
        <v>155000</v>
      </c>
      <c r="D34" s="56">
        <v>-0.1388888888888889</v>
      </c>
      <c r="E34" s="47">
        <v>1235000</v>
      </c>
      <c r="F34" s="56">
        <v>-0.62575757575757573</v>
      </c>
      <c r="G34" s="47">
        <v>3300000</v>
      </c>
      <c r="H34" s="59">
        <v>0</v>
      </c>
    </row>
    <row r="35" spans="2:8" x14ac:dyDescent="0.25">
      <c r="B35" s="45" t="s">
        <v>74</v>
      </c>
      <c r="C35" s="62">
        <v>165000</v>
      </c>
      <c r="D35" s="56">
        <v>-8.3333333333333329E-2</v>
      </c>
      <c r="E35" s="47">
        <v>1245000</v>
      </c>
      <c r="F35" s="56">
        <v>-0.62272727272727268</v>
      </c>
      <c r="G35" s="47">
        <v>3300000</v>
      </c>
      <c r="H35" s="59">
        <v>0</v>
      </c>
    </row>
    <row r="36" spans="2:8" x14ac:dyDescent="0.25">
      <c r="B36" s="45" t="s">
        <v>75</v>
      </c>
      <c r="C36" s="62">
        <v>175000</v>
      </c>
      <c r="D36" s="56">
        <v>-2.7777777777777776E-2</v>
      </c>
      <c r="E36" s="47">
        <v>1255000</v>
      </c>
      <c r="F36" s="56">
        <v>-0.61969696969696975</v>
      </c>
      <c r="G36" s="47">
        <v>3300000</v>
      </c>
      <c r="H36" s="59">
        <v>0</v>
      </c>
    </row>
    <row r="37" spans="2:8" x14ac:dyDescent="0.25">
      <c r="B37" s="45" t="s">
        <v>76</v>
      </c>
      <c r="C37" s="62">
        <v>185000</v>
      </c>
      <c r="D37" s="56">
        <v>2.7777777777777776E-2</v>
      </c>
      <c r="E37" s="47">
        <v>1265000</v>
      </c>
      <c r="F37" s="56">
        <v>-0.6166666666666667</v>
      </c>
      <c r="G37" s="47">
        <v>3300000</v>
      </c>
      <c r="H37" s="59">
        <v>0</v>
      </c>
    </row>
    <row r="38" spans="2:8" x14ac:dyDescent="0.25">
      <c r="B38" s="45" t="s">
        <v>77</v>
      </c>
      <c r="C38" s="62">
        <v>195000</v>
      </c>
      <c r="D38" s="56">
        <v>8.3333333333333329E-2</v>
      </c>
      <c r="E38" s="47">
        <v>1275000</v>
      </c>
      <c r="F38" s="56">
        <v>-0.61363636363636365</v>
      </c>
      <c r="G38" s="47">
        <v>3300000</v>
      </c>
      <c r="H38" s="59">
        <v>0</v>
      </c>
    </row>
    <row r="39" spans="2:8" x14ac:dyDescent="0.25">
      <c r="B39" s="45" t="s">
        <v>78</v>
      </c>
      <c r="C39" s="62">
        <v>205000</v>
      </c>
      <c r="D39" s="56">
        <v>0.1388888888888889</v>
      </c>
      <c r="E39" s="47">
        <v>1285000</v>
      </c>
      <c r="F39" s="56">
        <v>-0.6106060606060606</v>
      </c>
      <c r="G39" s="47">
        <v>3300000</v>
      </c>
      <c r="H39" s="59">
        <v>0</v>
      </c>
    </row>
    <row r="40" spans="2:8" x14ac:dyDescent="0.25">
      <c r="B40" s="45" t="s">
        <v>79</v>
      </c>
      <c r="C40" s="62">
        <v>215000</v>
      </c>
      <c r="D40" s="56">
        <v>0.19444444444444445</v>
      </c>
      <c r="E40" s="47">
        <v>1295000</v>
      </c>
      <c r="F40" s="56">
        <v>-0.60757575757575755</v>
      </c>
      <c r="G40" s="47">
        <v>3300000</v>
      </c>
      <c r="H40" s="59">
        <v>0</v>
      </c>
    </row>
    <row r="41" spans="2:8" ht="15.75" thickBot="1" x14ac:dyDescent="0.3">
      <c r="B41" s="46" t="s">
        <v>80</v>
      </c>
      <c r="C41" s="63">
        <v>225000</v>
      </c>
      <c r="D41" s="57">
        <v>0.25</v>
      </c>
      <c r="E41" s="49">
        <v>1305000</v>
      </c>
      <c r="F41" s="57">
        <v>-0.6045454545454545</v>
      </c>
      <c r="G41" s="49">
        <v>3300000</v>
      </c>
      <c r="H41" s="60">
        <v>0</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1"/>
  <sheetViews>
    <sheetView showGridLines="0" workbookViewId="0"/>
  </sheetViews>
  <sheetFormatPr defaultRowHeight="15" x14ac:dyDescent="0.25"/>
  <cols>
    <col min="1" max="1" width="0.28515625" customWidth="1"/>
    <col min="2" max="2" width="3.42578125" customWidth="1"/>
    <col min="3" max="3" width="8.7109375" customWidth="1"/>
    <col min="5" max="5" width="7" customWidth="1"/>
    <col min="6" max="6" width="8.140625" customWidth="1"/>
    <col min="7" max="7" width="7" customWidth="1"/>
    <col min="8" max="8" width="8.140625" customWidth="1"/>
  </cols>
  <sheetData>
    <row r="1" spans="2:2" s="32" customFormat="1" ht="18" x14ac:dyDescent="0.25">
      <c r="B1" s="31" t="s">
        <v>69</v>
      </c>
    </row>
    <row r="2" spans="2:2" s="34" customFormat="1" ht="10.5" x14ac:dyDescent="0.15">
      <c r="B2" s="33" t="s">
        <v>104</v>
      </c>
    </row>
    <row r="3" spans="2:2" s="34" customFormat="1" ht="10.5" x14ac:dyDescent="0.15">
      <c r="B3" s="33" t="s">
        <v>110</v>
      </c>
    </row>
    <row r="4" spans="2:2" s="34" customFormat="1" ht="10.5" x14ac:dyDescent="0.15">
      <c r="B4" s="33" t="s">
        <v>106</v>
      </c>
    </row>
    <row r="5" spans="2:2" s="35" customFormat="1" ht="10.5" x14ac:dyDescent="0.15">
      <c r="B5" s="36" t="s">
        <v>111</v>
      </c>
    </row>
    <row r="28" spans="2:8" ht="15.75" thickBot="1" x14ac:dyDescent="0.3"/>
    <row r="29" spans="2:8" ht="15.75" thickBot="1" x14ac:dyDescent="0.3">
      <c r="B29" s="37" t="s">
        <v>70</v>
      </c>
      <c r="C29" s="38"/>
      <c r="D29" s="38"/>
      <c r="E29" s="38"/>
      <c r="F29" s="38"/>
      <c r="G29" s="38"/>
      <c r="H29" s="39"/>
    </row>
    <row r="30" spans="2:8" x14ac:dyDescent="0.25">
      <c r="B30" s="43"/>
      <c r="C30" s="51" t="s">
        <v>81</v>
      </c>
      <c r="D30" s="54"/>
      <c r="E30" s="58" t="s">
        <v>37</v>
      </c>
      <c r="F30" s="54"/>
      <c r="G30" s="58" t="s">
        <v>36</v>
      </c>
      <c r="H30" s="61"/>
    </row>
    <row r="31" spans="2:8" x14ac:dyDescent="0.25">
      <c r="B31" s="44"/>
      <c r="C31" s="41" t="s">
        <v>82</v>
      </c>
      <c r="D31" s="55" t="s">
        <v>83</v>
      </c>
      <c r="E31" s="41" t="s">
        <v>82</v>
      </c>
      <c r="F31" s="55" t="s">
        <v>83</v>
      </c>
      <c r="G31" s="41" t="s">
        <v>82</v>
      </c>
      <c r="H31" s="42" t="s">
        <v>83</v>
      </c>
    </row>
    <row r="32" spans="2:8" x14ac:dyDescent="0.25">
      <c r="B32" s="45" t="s">
        <v>71</v>
      </c>
      <c r="C32" s="62">
        <v>1350000</v>
      </c>
      <c r="D32" s="56">
        <v>-0.25</v>
      </c>
      <c r="E32" s="47">
        <v>990000</v>
      </c>
      <c r="F32" s="56">
        <v>-0.7</v>
      </c>
      <c r="G32" s="47">
        <v>3300000</v>
      </c>
      <c r="H32" s="59">
        <v>0</v>
      </c>
    </row>
    <row r="33" spans="2:8" x14ac:dyDescent="0.25">
      <c r="B33" s="45" t="s">
        <v>72</v>
      </c>
      <c r="C33" s="62">
        <v>1450000</v>
      </c>
      <c r="D33" s="56">
        <v>-0.19444444444444445</v>
      </c>
      <c r="E33" s="47">
        <v>1050000</v>
      </c>
      <c r="F33" s="56">
        <v>-0.68181818181818177</v>
      </c>
      <c r="G33" s="47">
        <v>3300000</v>
      </c>
      <c r="H33" s="59">
        <v>0</v>
      </c>
    </row>
    <row r="34" spans="2:8" x14ac:dyDescent="0.25">
      <c r="B34" s="45" t="s">
        <v>73</v>
      </c>
      <c r="C34" s="62">
        <v>1550000</v>
      </c>
      <c r="D34" s="56">
        <v>-0.1388888888888889</v>
      </c>
      <c r="E34" s="47">
        <v>1110000</v>
      </c>
      <c r="F34" s="56">
        <v>-0.66363636363636369</v>
      </c>
      <c r="G34" s="47">
        <v>3300000</v>
      </c>
      <c r="H34" s="59">
        <v>0</v>
      </c>
    </row>
    <row r="35" spans="2:8" x14ac:dyDescent="0.25">
      <c r="B35" s="45" t="s">
        <v>74</v>
      </c>
      <c r="C35" s="62">
        <v>1650000</v>
      </c>
      <c r="D35" s="56">
        <v>-8.3333333333333329E-2</v>
      </c>
      <c r="E35" s="47">
        <v>1170000</v>
      </c>
      <c r="F35" s="56">
        <v>-0.6454545454545455</v>
      </c>
      <c r="G35" s="47">
        <v>3300000</v>
      </c>
      <c r="H35" s="59">
        <v>0</v>
      </c>
    </row>
    <row r="36" spans="2:8" x14ac:dyDescent="0.25">
      <c r="B36" s="45" t="s">
        <v>75</v>
      </c>
      <c r="C36" s="62">
        <v>1750000</v>
      </c>
      <c r="D36" s="56">
        <v>-2.7777777777777776E-2</v>
      </c>
      <c r="E36" s="47">
        <v>1230000</v>
      </c>
      <c r="F36" s="56">
        <v>-0.62727272727272732</v>
      </c>
      <c r="G36" s="47">
        <v>3300000</v>
      </c>
      <c r="H36" s="59">
        <v>0</v>
      </c>
    </row>
    <row r="37" spans="2:8" x14ac:dyDescent="0.25">
      <c r="B37" s="45" t="s">
        <v>76</v>
      </c>
      <c r="C37" s="62">
        <v>1850000</v>
      </c>
      <c r="D37" s="56">
        <v>2.7777777777777776E-2</v>
      </c>
      <c r="E37" s="47">
        <v>1290000</v>
      </c>
      <c r="F37" s="56">
        <v>-0.60909090909090913</v>
      </c>
      <c r="G37" s="47">
        <v>3300000</v>
      </c>
      <c r="H37" s="59">
        <v>0</v>
      </c>
    </row>
    <row r="38" spans="2:8" x14ac:dyDescent="0.25">
      <c r="B38" s="45" t="s">
        <v>77</v>
      </c>
      <c r="C38" s="62">
        <v>1950000</v>
      </c>
      <c r="D38" s="56">
        <v>8.3333333333333329E-2</v>
      </c>
      <c r="E38" s="47">
        <v>1350000</v>
      </c>
      <c r="F38" s="56">
        <v>-0.59090909090909094</v>
      </c>
      <c r="G38" s="47">
        <v>3300000</v>
      </c>
      <c r="H38" s="59">
        <v>0</v>
      </c>
    </row>
    <row r="39" spans="2:8" x14ac:dyDescent="0.25">
      <c r="B39" s="45" t="s">
        <v>78</v>
      </c>
      <c r="C39" s="62">
        <v>2050000</v>
      </c>
      <c r="D39" s="56">
        <v>0.1388888888888889</v>
      </c>
      <c r="E39" s="47">
        <v>1410000</v>
      </c>
      <c r="F39" s="56">
        <v>-0.57272727272727275</v>
      </c>
      <c r="G39" s="47">
        <v>3300000</v>
      </c>
      <c r="H39" s="59">
        <v>0</v>
      </c>
    </row>
    <row r="40" spans="2:8" x14ac:dyDescent="0.25">
      <c r="B40" s="45" t="s">
        <v>79</v>
      </c>
      <c r="C40" s="62">
        <v>2150000</v>
      </c>
      <c r="D40" s="56">
        <v>0.19444444444444445</v>
      </c>
      <c r="E40" s="47">
        <v>1470000</v>
      </c>
      <c r="F40" s="56">
        <v>-0.55454545454545456</v>
      </c>
      <c r="G40" s="47">
        <v>3300000</v>
      </c>
      <c r="H40" s="59">
        <v>0</v>
      </c>
    </row>
    <row r="41" spans="2:8" ht="15.75" thickBot="1" x14ac:dyDescent="0.3">
      <c r="B41" s="46" t="s">
        <v>80</v>
      </c>
      <c r="C41" s="63">
        <v>2250000</v>
      </c>
      <c r="D41" s="57">
        <v>0.25</v>
      </c>
      <c r="E41" s="49">
        <v>1530000</v>
      </c>
      <c r="F41" s="57">
        <v>-0.53636363636363638</v>
      </c>
      <c r="G41" s="49">
        <v>3300000</v>
      </c>
      <c r="H41" s="60">
        <v>0</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1"/>
  <sheetViews>
    <sheetView showGridLines="0" workbookViewId="0"/>
  </sheetViews>
  <sheetFormatPr defaultRowHeight="15" x14ac:dyDescent="0.25"/>
  <cols>
    <col min="1" max="1" width="0.28515625" customWidth="1"/>
    <col min="2" max="2" width="3.42578125" customWidth="1"/>
    <col min="3" max="3" width="7.42578125" customWidth="1"/>
    <col min="5" max="5" width="7" customWidth="1"/>
    <col min="6" max="6" width="8.140625" customWidth="1"/>
    <col min="7" max="7" width="10.42578125" bestFit="1" customWidth="1"/>
    <col min="8" max="8" width="8.140625" customWidth="1"/>
  </cols>
  <sheetData>
    <row r="1" spans="2:2" s="32" customFormat="1" ht="18" x14ac:dyDescent="0.25">
      <c r="B1" s="31" t="s">
        <v>69</v>
      </c>
    </row>
    <row r="2" spans="2:2" s="34" customFormat="1" ht="10.5" x14ac:dyDescent="0.15">
      <c r="B2" s="33" t="s">
        <v>104</v>
      </c>
    </row>
    <row r="3" spans="2:2" s="34" customFormat="1" ht="10.5" x14ac:dyDescent="0.15">
      <c r="B3" s="33" t="s">
        <v>105</v>
      </c>
    </row>
    <row r="4" spans="2:2" s="34" customFormat="1" ht="10.5" x14ac:dyDescent="0.15">
      <c r="B4" s="33" t="s">
        <v>106</v>
      </c>
    </row>
    <row r="5" spans="2:2" s="35" customFormat="1" ht="10.5" x14ac:dyDescent="0.15">
      <c r="B5" s="36" t="s">
        <v>109</v>
      </c>
    </row>
    <row r="28" spans="2:8" ht="15.75" thickBot="1" x14ac:dyDescent="0.3"/>
    <row r="29" spans="2:8" ht="15.75" thickBot="1" x14ac:dyDescent="0.3">
      <c r="B29" s="37" t="s">
        <v>70</v>
      </c>
      <c r="C29" s="38"/>
      <c r="D29" s="38"/>
      <c r="E29" s="38"/>
      <c r="F29" s="38"/>
      <c r="G29" s="38"/>
      <c r="H29" s="39"/>
    </row>
    <row r="30" spans="2:8" x14ac:dyDescent="0.25">
      <c r="B30" s="43"/>
      <c r="C30" s="51" t="s">
        <v>81</v>
      </c>
      <c r="D30" s="54"/>
      <c r="E30" s="58" t="s">
        <v>37</v>
      </c>
      <c r="F30" s="54"/>
      <c r="G30" s="58" t="s">
        <v>36</v>
      </c>
      <c r="H30" s="61"/>
    </row>
    <row r="31" spans="2:8" x14ac:dyDescent="0.25">
      <c r="B31" s="44"/>
      <c r="C31" s="41" t="s">
        <v>82</v>
      </c>
      <c r="D31" s="55" t="s">
        <v>83</v>
      </c>
      <c r="E31" s="41" t="s">
        <v>82</v>
      </c>
      <c r="F31" s="55" t="s">
        <v>83</v>
      </c>
      <c r="G31" s="41" t="s">
        <v>82</v>
      </c>
      <c r="H31" s="42" t="s">
        <v>83</v>
      </c>
    </row>
    <row r="32" spans="2:8" x14ac:dyDescent="0.25">
      <c r="B32" s="45" t="s">
        <v>71</v>
      </c>
      <c r="C32" s="62">
        <v>225000</v>
      </c>
      <c r="D32" s="56">
        <v>-0.25</v>
      </c>
      <c r="E32" s="47">
        <v>1260000</v>
      </c>
      <c r="F32" s="56">
        <v>-0.61818181818181817</v>
      </c>
      <c r="G32" s="47">
        <v>3375000</v>
      </c>
      <c r="H32" s="59">
        <v>2.2727272727272728E-2</v>
      </c>
    </row>
    <row r="33" spans="2:8" x14ac:dyDescent="0.25">
      <c r="B33" s="45" t="s">
        <v>72</v>
      </c>
      <c r="C33" s="62">
        <v>241666.66666666666</v>
      </c>
      <c r="D33" s="56">
        <v>-0.19444444444444448</v>
      </c>
      <c r="E33" s="47">
        <v>1260000</v>
      </c>
      <c r="F33" s="56">
        <v>-0.61818181818181817</v>
      </c>
      <c r="G33" s="47">
        <v>3358333.333333333</v>
      </c>
      <c r="H33" s="59">
        <v>1.7676767676767582E-2</v>
      </c>
    </row>
    <row r="34" spans="2:8" x14ac:dyDescent="0.25">
      <c r="B34" s="45" t="s">
        <v>73</v>
      </c>
      <c r="C34" s="62">
        <v>258333.33333333334</v>
      </c>
      <c r="D34" s="56">
        <v>-0.13888888888888887</v>
      </c>
      <c r="E34" s="47">
        <v>1260000</v>
      </c>
      <c r="F34" s="56">
        <v>-0.61818181818181817</v>
      </c>
      <c r="G34" s="47">
        <v>3341666.6666666665</v>
      </c>
      <c r="H34" s="59">
        <v>1.2626262626262579E-2</v>
      </c>
    </row>
    <row r="35" spans="2:8" x14ac:dyDescent="0.25">
      <c r="B35" s="45" t="s">
        <v>74</v>
      </c>
      <c r="C35" s="62">
        <v>275000</v>
      </c>
      <c r="D35" s="56">
        <v>-8.3333333333333329E-2</v>
      </c>
      <c r="E35" s="47">
        <v>1260000</v>
      </c>
      <c r="F35" s="56">
        <v>-0.61818181818181817</v>
      </c>
      <c r="G35" s="47">
        <v>3325000</v>
      </c>
      <c r="H35" s="59">
        <v>7.575757575757576E-3</v>
      </c>
    </row>
    <row r="36" spans="2:8" x14ac:dyDescent="0.25">
      <c r="B36" s="45" t="s">
        <v>75</v>
      </c>
      <c r="C36" s="62">
        <v>291666.66666666669</v>
      </c>
      <c r="D36" s="56">
        <v>-2.7777777777777714E-2</v>
      </c>
      <c r="E36" s="47">
        <v>1260000</v>
      </c>
      <c r="F36" s="56">
        <v>-0.61818181818181817</v>
      </c>
      <c r="G36" s="47">
        <v>3308333.333333333</v>
      </c>
      <c r="H36" s="59">
        <v>2.5252525252524314E-3</v>
      </c>
    </row>
    <row r="37" spans="2:8" x14ac:dyDescent="0.25">
      <c r="B37" s="45" t="s">
        <v>76</v>
      </c>
      <c r="C37" s="62">
        <v>308333.33333333331</v>
      </c>
      <c r="D37" s="56">
        <v>2.7777777777777714E-2</v>
      </c>
      <c r="E37" s="47">
        <v>1260000</v>
      </c>
      <c r="F37" s="56">
        <v>-0.61818181818181817</v>
      </c>
      <c r="G37" s="47">
        <v>3291666.6666666665</v>
      </c>
      <c r="H37" s="59">
        <v>-2.5252525252525723E-3</v>
      </c>
    </row>
    <row r="38" spans="2:8" x14ac:dyDescent="0.25">
      <c r="B38" s="45" t="s">
        <v>77</v>
      </c>
      <c r="C38" s="62">
        <v>325000</v>
      </c>
      <c r="D38" s="56">
        <v>8.3333333333333329E-2</v>
      </c>
      <c r="E38" s="47">
        <v>1260000</v>
      </c>
      <c r="F38" s="56">
        <v>-0.61818181818181817</v>
      </c>
      <c r="G38" s="47">
        <v>3275000</v>
      </c>
      <c r="H38" s="59">
        <v>-7.575757575757576E-3</v>
      </c>
    </row>
    <row r="39" spans="2:8" x14ac:dyDescent="0.25">
      <c r="B39" s="45" t="s">
        <v>78</v>
      </c>
      <c r="C39" s="62">
        <v>341666.66666666669</v>
      </c>
      <c r="D39" s="56">
        <v>0.13888888888888895</v>
      </c>
      <c r="E39" s="47">
        <v>1260000</v>
      </c>
      <c r="F39" s="56">
        <v>-0.61818181818181817</v>
      </c>
      <c r="G39" s="47">
        <v>3258333.333333333</v>
      </c>
      <c r="H39" s="59">
        <v>-1.262626262626272E-2</v>
      </c>
    </row>
    <row r="40" spans="2:8" x14ac:dyDescent="0.25">
      <c r="B40" s="45" t="s">
        <v>79</v>
      </c>
      <c r="C40" s="62">
        <v>358333.33333333331</v>
      </c>
      <c r="D40" s="56">
        <v>0.19444444444444439</v>
      </c>
      <c r="E40" s="47">
        <v>1260000</v>
      </c>
      <c r="F40" s="56">
        <v>-0.61818181818181817</v>
      </c>
      <c r="G40" s="47">
        <v>3241666.6666666665</v>
      </c>
      <c r="H40" s="59">
        <v>-1.7676767676767725E-2</v>
      </c>
    </row>
    <row r="41" spans="2:8" ht="15.75" thickBot="1" x14ac:dyDescent="0.3">
      <c r="B41" s="46" t="s">
        <v>80</v>
      </c>
      <c r="C41" s="63">
        <v>375000</v>
      </c>
      <c r="D41" s="57">
        <v>0.25</v>
      </c>
      <c r="E41" s="49">
        <v>1260000</v>
      </c>
      <c r="F41" s="57">
        <v>-0.61818181818181817</v>
      </c>
      <c r="G41" s="49">
        <v>3225000</v>
      </c>
      <c r="H41" s="60">
        <v>-2.2727272727272728E-2</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1"/>
  <sheetViews>
    <sheetView showGridLines="0" workbookViewId="0"/>
  </sheetViews>
  <sheetFormatPr defaultRowHeight="15" x14ac:dyDescent="0.25"/>
  <cols>
    <col min="1" max="1" width="0.28515625" customWidth="1"/>
    <col min="2" max="2" width="3.42578125" customWidth="1"/>
    <col min="3" max="3" width="8.7109375" customWidth="1"/>
    <col min="5" max="5" width="7" customWidth="1"/>
    <col min="6" max="6" width="8.140625" customWidth="1"/>
    <col min="7" max="7" width="7" customWidth="1"/>
    <col min="8" max="8" width="8.140625" customWidth="1"/>
  </cols>
  <sheetData>
    <row r="1" spans="2:2" s="32" customFormat="1" ht="18" x14ac:dyDescent="0.25">
      <c r="B1" s="31" t="s">
        <v>69</v>
      </c>
    </row>
    <row r="2" spans="2:2" s="34" customFormat="1" ht="10.5" x14ac:dyDescent="0.15">
      <c r="B2" s="33" t="s">
        <v>104</v>
      </c>
    </row>
    <row r="3" spans="2:2" s="34" customFormat="1" ht="10.5" x14ac:dyDescent="0.15">
      <c r="B3" s="33" t="s">
        <v>105</v>
      </c>
    </row>
    <row r="4" spans="2:2" s="34" customFormat="1" ht="10.5" x14ac:dyDescent="0.15">
      <c r="B4" s="33" t="s">
        <v>106</v>
      </c>
    </row>
    <row r="5" spans="2:2" s="35" customFormat="1" ht="10.5" x14ac:dyDescent="0.15">
      <c r="B5" s="36" t="s">
        <v>108</v>
      </c>
    </row>
    <row r="28" spans="2:8" ht="15.75" thickBot="1" x14ac:dyDescent="0.3"/>
    <row r="29" spans="2:8" ht="15.75" thickBot="1" x14ac:dyDescent="0.3">
      <c r="B29" s="37" t="s">
        <v>70</v>
      </c>
      <c r="C29" s="38"/>
      <c r="D29" s="38"/>
      <c r="E29" s="38"/>
      <c r="F29" s="38"/>
      <c r="G29" s="38"/>
      <c r="H29" s="39"/>
    </row>
    <row r="30" spans="2:8" x14ac:dyDescent="0.25">
      <c r="B30" s="43"/>
      <c r="C30" s="51" t="s">
        <v>81</v>
      </c>
      <c r="D30" s="54"/>
      <c r="E30" s="58" t="s">
        <v>37</v>
      </c>
      <c r="F30" s="54"/>
      <c r="G30" s="58" t="s">
        <v>36</v>
      </c>
      <c r="H30" s="61"/>
    </row>
    <row r="31" spans="2:8" x14ac:dyDescent="0.25">
      <c r="B31" s="44"/>
      <c r="C31" s="41" t="s">
        <v>82</v>
      </c>
      <c r="D31" s="55" t="s">
        <v>83</v>
      </c>
      <c r="E31" s="41" t="s">
        <v>82</v>
      </c>
      <c r="F31" s="55" t="s">
        <v>83</v>
      </c>
      <c r="G31" s="41" t="s">
        <v>82</v>
      </c>
      <c r="H31" s="42" t="s">
        <v>83</v>
      </c>
    </row>
    <row r="32" spans="2:8" x14ac:dyDescent="0.25">
      <c r="B32" s="45" t="s">
        <v>71</v>
      </c>
      <c r="C32" s="62">
        <v>4500000</v>
      </c>
      <c r="D32" s="56">
        <v>-0.25</v>
      </c>
      <c r="E32" s="47">
        <v>1260000</v>
      </c>
      <c r="F32" s="56">
        <v>-0.61818181818181817</v>
      </c>
      <c r="G32" s="47">
        <v>2400000</v>
      </c>
      <c r="H32" s="59">
        <v>-0.27272727272727271</v>
      </c>
    </row>
    <row r="33" spans="2:8" x14ac:dyDescent="0.25">
      <c r="B33" s="45" t="s">
        <v>72</v>
      </c>
      <c r="C33" s="62">
        <v>4833333.333333333</v>
      </c>
      <c r="D33" s="56">
        <v>-0.1944444444444445</v>
      </c>
      <c r="E33" s="47">
        <v>1260000</v>
      </c>
      <c r="F33" s="56">
        <v>-0.61818181818181817</v>
      </c>
      <c r="G33" s="47">
        <v>2599999.9999999995</v>
      </c>
      <c r="H33" s="59">
        <v>-0.21212121212121227</v>
      </c>
    </row>
    <row r="34" spans="2:8" x14ac:dyDescent="0.25">
      <c r="B34" s="45" t="s">
        <v>73</v>
      </c>
      <c r="C34" s="62">
        <v>5166666.666666667</v>
      </c>
      <c r="D34" s="56">
        <v>-0.13888888888888884</v>
      </c>
      <c r="E34" s="47">
        <v>1260000</v>
      </c>
      <c r="F34" s="56">
        <v>-0.61818181818181817</v>
      </c>
      <c r="G34" s="47">
        <v>2800000</v>
      </c>
      <c r="H34" s="59">
        <v>-0.15151515151515152</v>
      </c>
    </row>
    <row r="35" spans="2:8" x14ac:dyDescent="0.25">
      <c r="B35" s="45" t="s">
        <v>74</v>
      </c>
      <c r="C35" s="62">
        <v>5500000</v>
      </c>
      <c r="D35" s="56">
        <v>-8.3333333333333329E-2</v>
      </c>
      <c r="E35" s="47">
        <v>1260000</v>
      </c>
      <c r="F35" s="56">
        <v>-0.61818181818181817</v>
      </c>
      <c r="G35" s="47">
        <v>3000000</v>
      </c>
      <c r="H35" s="59">
        <v>-9.0909090909090912E-2</v>
      </c>
    </row>
    <row r="36" spans="2:8" x14ac:dyDescent="0.25">
      <c r="B36" s="45" t="s">
        <v>75</v>
      </c>
      <c r="C36" s="62">
        <v>5833333.333333333</v>
      </c>
      <c r="D36" s="56">
        <v>-2.7777777777777828E-2</v>
      </c>
      <c r="E36" s="47">
        <v>1260000</v>
      </c>
      <c r="F36" s="56">
        <v>-0.61818181818181817</v>
      </c>
      <c r="G36" s="47">
        <v>3199999.9999999995</v>
      </c>
      <c r="H36" s="59">
        <v>-3.0303030303030443E-2</v>
      </c>
    </row>
    <row r="37" spans="2:8" x14ac:dyDescent="0.25">
      <c r="B37" s="45" t="s">
        <v>76</v>
      </c>
      <c r="C37" s="62">
        <v>6166666.666666667</v>
      </c>
      <c r="D37" s="56">
        <v>2.7777777777777828E-2</v>
      </c>
      <c r="E37" s="47">
        <v>1260000</v>
      </c>
      <c r="F37" s="56">
        <v>-0.61818181818181817</v>
      </c>
      <c r="G37" s="47">
        <v>3400000</v>
      </c>
      <c r="H37" s="59">
        <v>3.0303030303030304E-2</v>
      </c>
    </row>
    <row r="38" spans="2:8" x14ac:dyDescent="0.25">
      <c r="B38" s="45" t="s">
        <v>77</v>
      </c>
      <c r="C38" s="62">
        <v>6500000</v>
      </c>
      <c r="D38" s="56">
        <v>8.3333333333333329E-2</v>
      </c>
      <c r="E38" s="47">
        <v>1260000</v>
      </c>
      <c r="F38" s="56">
        <v>-0.61818181818181817</v>
      </c>
      <c r="G38" s="47">
        <v>3600000</v>
      </c>
      <c r="H38" s="59">
        <v>9.0909090909090912E-2</v>
      </c>
    </row>
    <row r="39" spans="2:8" x14ac:dyDescent="0.25">
      <c r="B39" s="45" t="s">
        <v>78</v>
      </c>
      <c r="C39" s="62">
        <v>6833333.333333333</v>
      </c>
      <c r="D39" s="56">
        <v>0.13888888888888884</v>
      </c>
      <c r="E39" s="47">
        <v>1260000</v>
      </c>
      <c r="F39" s="56">
        <v>-0.61818181818181817</v>
      </c>
      <c r="G39" s="47">
        <v>3799999.9999999995</v>
      </c>
      <c r="H39" s="59">
        <v>0.15151515151515138</v>
      </c>
    </row>
    <row r="40" spans="2:8" x14ac:dyDescent="0.25">
      <c r="B40" s="45" t="s">
        <v>79</v>
      </c>
      <c r="C40" s="62">
        <v>7166666.666666667</v>
      </c>
      <c r="D40" s="56">
        <v>0.1944444444444445</v>
      </c>
      <c r="E40" s="47">
        <v>1260000</v>
      </c>
      <c r="F40" s="56">
        <v>-0.61818181818181817</v>
      </c>
      <c r="G40" s="47">
        <v>4000000</v>
      </c>
      <c r="H40" s="59">
        <v>0.21212121212121213</v>
      </c>
    </row>
    <row r="41" spans="2:8" ht="15.75" thickBot="1" x14ac:dyDescent="0.3">
      <c r="B41" s="46" t="s">
        <v>80</v>
      </c>
      <c r="C41" s="63">
        <v>7500000</v>
      </c>
      <c r="D41" s="57">
        <v>0.25</v>
      </c>
      <c r="E41" s="49">
        <v>1260000</v>
      </c>
      <c r="F41" s="57">
        <v>-0.61818181818181817</v>
      </c>
      <c r="G41" s="49">
        <v>4200000</v>
      </c>
      <c r="H41" s="60">
        <v>0.27272727272727271</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1"/>
  <sheetViews>
    <sheetView showGridLines="0" workbookViewId="0"/>
  </sheetViews>
  <sheetFormatPr defaultRowHeight="15" x14ac:dyDescent="0.25"/>
  <cols>
    <col min="1" max="1" width="0.28515625" customWidth="1"/>
    <col min="2" max="2" width="3.42578125" customWidth="1"/>
    <col min="3" max="3" width="4.85546875" customWidth="1"/>
    <col min="5" max="5" width="7" customWidth="1"/>
    <col min="6" max="6" width="8.140625" customWidth="1"/>
    <col min="7" max="7" width="7" customWidth="1"/>
    <col min="8" max="8" width="8.140625" customWidth="1"/>
  </cols>
  <sheetData>
    <row r="1" spans="2:2" s="32" customFormat="1" ht="18" x14ac:dyDescent="0.25">
      <c r="B1" s="31" t="s">
        <v>69</v>
      </c>
    </row>
    <row r="2" spans="2:2" s="34" customFormat="1" ht="10.5" x14ac:dyDescent="0.15">
      <c r="B2" s="33" t="s">
        <v>104</v>
      </c>
    </row>
    <row r="3" spans="2:2" s="34" customFormat="1" ht="10.5" x14ac:dyDescent="0.15">
      <c r="B3" s="33" t="s">
        <v>105</v>
      </c>
    </row>
    <row r="4" spans="2:2" s="34" customFormat="1" ht="10.5" x14ac:dyDescent="0.15">
      <c r="B4" s="33" t="s">
        <v>106</v>
      </c>
    </row>
    <row r="5" spans="2:2" s="35" customFormat="1" ht="10.5" x14ac:dyDescent="0.15">
      <c r="B5" s="36" t="s">
        <v>107</v>
      </c>
    </row>
    <row r="28" spans="2:8" ht="15.75" thickBot="1" x14ac:dyDescent="0.3"/>
    <row r="29" spans="2:8" ht="15.75" thickBot="1" x14ac:dyDescent="0.3">
      <c r="B29" s="37" t="s">
        <v>70</v>
      </c>
      <c r="C29" s="38"/>
      <c r="D29" s="38"/>
      <c r="E29" s="38"/>
      <c r="F29" s="38"/>
      <c r="G29" s="38"/>
      <c r="H29" s="39"/>
    </row>
    <row r="30" spans="2:8" x14ac:dyDescent="0.25">
      <c r="B30" s="43"/>
      <c r="C30" s="51" t="s">
        <v>81</v>
      </c>
      <c r="D30" s="54"/>
      <c r="E30" s="58" t="s">
        <v>37</v>
      </c>
      <c r="F30" s="54"/>
      <c r="G30" s="58" t="s">
        <v>36</v>
      </c>
      <c r="H30" s="61"/>
    </row>
    <row r="31" spans="2:8" x14ac:dyDescent="0.25">
      <c r="B31" s="44"/>
      <c r="C31" s="41" t="s">
        <v>82</v>
      </c>
      <c r="D31" s="55" t="s">
        <v>83</v>
      </c>
      <c r="E31" s="41" t="s">
        <v>82</v>
      </c>
      <c r="F31" s="55" t="s">
        <v>83</v>
      </c>
      <c r="G31" s="41" t="s">
        <v>82</v>
      </c>
      <c r="H31" s="42" t="s">
        <v>83</v>
      </c>
    </row>
    <row r="32" spans="2:8" x14ac:dyDescent="0.25">
      <c r="B32" s="45" t="s">
        <v>71</v>
      </c>
      <c r="C32" s="52">
        <v>0.44999999999999996</v>
      </c>
      <c r="D32" s="56">
        <v>-0.25000000000000006</v>
      </c>
      <c r="E32" s="47">
        <v>989999.99999999988</v>
      </c>
      <c r="F32" s="56">
        <v>-0.7</v>
      </c>
      <c r="G32" s="47">
        <v>2399999.9999999995</v>
      </c>
      <c r="H32" s="59">
        <v>-0.27272727272727287</v>
      </c>
    </row>
    <row r="33" spans="2:8" x14ac:dyDescent="0.25">
      <c r="B33" s="45" t="s">
        <v>72</v>
      </c>
      <c r="C33" s="52">
        <v>0.48333333333333328</v>
      </c>
      <c r="D33" s="56">
        <v>-0.1944444444444445</v>
      </c>
      <c r="E33" s="47">
        <v>1050000</v>
      </c>
      <c r="F33" s="56">
        <v>-0.68181818181818177</v>
      </c>
      <c r="G33" s="47">
        <v>2599999.9999999995</v>
      </c>
      <c r="H33" s="59">
        <v>-0.21212121212121227</v>
      </c>
    </row>
    <row r="34" spans="2:8" x14ac:dyDescent="0.25">
      <c r="B34" s="45" t="s">
        <v>73</v>
      </c>
      <c r="C34" s="52">
        <v>0.51666666666666661</v>
      </c>
      <c r="D34" s="56">
        <v>-0.13888888888888895</v>
      </c>
      <c r="E34" s="47">
        <v>1110000</v>
      </c>
      <c r="F34" s="56">
        <v>-0.66363636363636369</v>
      </c>
      <c r="G34" s="47">
        <v>2799999.9999999995</v>
      </c>
      <c r="H34" s="59">
        <v>-0.15151515151515166</v>
      </c>
    </row>
    <row r="35" spans="2:8" x14ac:dyDescent="0.25">
      <c r="B35" s="45" t="s">
        <v>74</v>
      </c>
      <c r="C35" s="52">
        <v>0.54999999999999993</v>
      </c>
      <c r="D35" s="56">
        <v>-8.3333333333333412E-2</v>
      </c>
      <c r="E35" s="47">
        <v>1169999.9999999998</v>
      </c>
      <c r="F35" s="56">
        <v>-0.6454545454545455</v>
      </c>
      <c r="G35" s="47">
        <v>2999999.9999999995</v>
      </c>
      <c r="H35" s="59">
        <v>-9.090909090909105E-2</v>
      </c>
    </row>
    <row r="36" spans="2:8" x14ac:dyDescent="0.25">
      <c r="B36" s="45" t="s">
        <v>75</v>
      </c>
      <c r="C36" s="52">
        <v>0.58333333333333326</v>
      </c>
      <c r="D36" s="56">
        <v>-2.7777777777777866E-2</v>
      </c>
      <c r="E36" s="47">
        <v>1229999.9999999998</v>
      </c>
      <c r="F36" s="56">
        <v>-0.62727272727272732</v>
      </c>
      <c r="G36" s="47">
        <v>3199999.9999999995</v>
      </c>
      <c r="H36" s="59">
        <v>-3.0303030303030443E-2</v>
      </c>
    </row>
    <row r="37" spans="2:8" x14ac:dyDescent="0.25">
      <c r="B37" s="45" t="s">
        <v>76</v>
      </c>
      <c r="C37" s="52">
        <v>0.6166666666666667</v>
      </c>
      <c r="D37" s="56">
        <v>2.7777777777777866E-2</v>
      </c>
      <c r="E37" s="47">
        <v>1290000</v>
      </c>
      <c r="F37" s="56">
        <v>-0.60909090909090913</v>
      </c>
      <c r="G37" s="47">
        <v>3400000</v>
      </c>
      <c r="H37" s="59">
        <v>3.0303030303030304E-2</v>
      </c>
    </row>
    <row r="38" spans="2:8" x14ac:dyDescent="0.25">
      <c r="B38" s="45" t="s">
        <v>77</v>
      </c>
      <c r="C38" s="52">
        <v>0.65</v>
      </c>
      <c r="D38" s="56">
        <v>8.3333333333333412E-2</v>
      </c>
      <c r="E38" s="47">
        <v>1350000</v>
      </c>
      <c r="F38" s="56">
        <v>-0.59090909090909094</v>
      </c>
      <c r="G38" s="47">
        <v>3600000</v>
      </c>
      <c r="H38" s="59">
        <v>9.0909090909090912E-2</v>
      </c>
    </row>
    <row r="39" spans="2:8" x14ac:dyDescent="0.25">
      <c r="B39" s="45" t="s">
        <v>78</v>
      </c>
      <c r="C39" s="52">
        <v>0.68333333333333335</v>
      </c>
      <c r="D39" s="56">
        <v>0.13888888888888895</v>
      </c>
      <c r="E39" s="47">
        <v>1410000</v>
      </c>
      <c r="F39" s="56">
        <v>-0.57272727272727275</v>
      </c>
      <c r="G39" s="47">
        <v>3800000</v>
      </c>
      <c r="H39" s="59">
        <v>0.15151515151515152</v>
      </c>
    </row>
    <row r="40" spans="2:8" x14ac:dyDescent="0.25">
      <c r="B40" s="45" t="s">
        <v>79</v>
      </c>
      <c r="C40" s="52">
        <v>0.71666666666666667</v>
      </c>
      <c r="D40" s="56">
        <v>0.1944444444444445</v>
      </c>
      <c r="E40" s="47">
        <v>1470000</v>
      </c>
      <c r="F40" s="56">
        <v>-0.55454545454545456</v>
      </c>
      <c r="G40" s="47">
        <v>4000000</v>
      </c>
      <c r="H40" s="59">
        <v>0.21212121212121213</v>
      </c>
    </row>
    <row r="41" spans="2:8" ht="15.75" thickBot="1" x14ac:dyDescent="0.3">
      <c r="B41" s="46" t="s">
        <v>80</v>
      </c>
      <c r="C41" s="53">
        <v>0.75</v>
      </c>
      <c r="D41" s="57">
        <v>0.25000000000000006</v>
      </c>
      <c r="E41" s="49">
        <v>1530000</v>
      </c>
      <c r="F41" s="57">
        <v>-0.53636363636363638</v>
      </c>
      <c r="G41" s="49">
        <v>4200000</v>
      </c>
      <c r="H41" s="60">
        <v>0.27272727272727271</v>
      </c>
    </row>
  </sheetData>
  <mergeCells count="4">
    <mergeCell ref="B29:H29"/>
    <mergeCell ref="C30:D30"/>
    <mergeCell ref="E30:F30"/>
    <mergeCell ref="G30:H3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showGridLines="0" workbookViewId="0">
      <selection activeCell="B1" sqref="B1"/>
    </sheetView>
  </sheetViews>
  <sheetFormatPr defaultRowHeight="15" x14ac:dyDescent="0.25"/>
  <cols>
    <col min="1" max="1" width="0.28515625" customWidth="1"/>
    <col min="2" max="2" width="4.140625" customWidth="1"/>
    <col min="3" max="3" width="30.7109375" customWidth="1"/>
    <col min="4" max="4" width="3.5703125" customWidth="1"/>
    <col min="5" max="5" width="7" customWidth="1"/>
    <col min="6" max="6" width="8.140625" customWidth="1"/>
    <col min="7" max="8" width="7" customWidth="1"/>
    <col min="9" max="9" width="8.140625" customWidth="1"/>
    <col min="10" max="10" width="7" customWidth="1"/>
  </cols>
  <sheetData>
    <row r="1" spans="2:2" s="32" customFormat="1" ht="18" x14ac:dyDescent="0.25">
      <c r="B1" s="31" t="s">
        <v>84</v>
      </c>
    </row>
    <row r="2" spans="2:2" s="34" customFormat="1" ht="10.5" x14ac:dyDescent="0.15">
      <c r="B2" s="33" t="s">
        <v>104</v>
      </c>
    </row>
    <row r="3" spans="2:2" s="34" customFormat="1" ht="10.5" x14ac:dyDescent="0.15">
      <c r="B3" s="33" t="s">
        <v>110</v>
      </c>
    </row>
    <row r="4" spans="2:2" s="35" customFormat="1" ht="10.5" x14ac:dyDescent="0.15">
      <c r="B4" s="36" t="s">
        <v>106</v>
      </c>
    </row>
    <row r="27" spans="2:10" ht="15.75" thickBot="1" x14ac:dyDescent="0.3"/>
    <row r="28" spans="2:10" x14ac:dyDescent="0.25">
      <c r="B28" s="37" t="s">
        <v>85</v>
      </c>
      <c r="C28" s="38"/>
      <c r="D28" s="38"/>
      <c r="E28" s="38"/>
      <c r="F28" s="38"/>
      <c r="G28" s="38"/>
      <c r="H28" s="38"/>
      <c r="I28" s="38"/>
      <c r="J28" s="39"/>
    </row>
    <row r="29" spans="2:10" ht="15.75" thickBot="1" x14ac:dyDescent="0.3">
      <c r="B29" s="66" t="s">
        <v>86</v>
      </c>
      <c r="C29" s="67"/>
      <c r="D29" s="67"/>
      <c r="E29" s="67"/>
      <c r="F29" s="67"/>
      <c r="G29" s="67"/>
      <c r="H29" s="67"/>
      <c r="I29" s="67"/>
      <c r="J29" s="68"/>
    </row>
    <row r="30" spans="2:10" x14ac:dyDescent="0.25">
      <c r="B30" s="69"/>
      <c r="C30" s="40"/>
      <c r="D30" s="40"/>
      <c r="E30" s="77" t="s">
        <v>90</v>
      </c>
      <c r="F30" s="78"/>
      <c r="G30" s="78"/>
      <c r="H30" s="77" t="s">
        <v>92</v>
      </c>
      <c r="I30" s="78"/>
      <c r="J30" s="83"/>
    </row>
    <row r="31" spans="2:10" x14ac:dyDescent="0.25">
      <c r="B31" s="70"/>
      <c r="C31" s="71"/>
      <c r="D31" s="75"/>
      <c r="E31" s="79" t="s">
        <v>91</v>
      </c>
      <c r="F31" s="80"/>
      <c r="G31" s="75" t="s">
        <v>81</v>
      </c>
      <c r="H31" s="79" t="s">
        <v>91</v>
      </c>
      <c r="I31" s="80"/>
      <c r="J31" s="72" t="s">
        <v>81</v>
      </c>
    </row>
    <row r="32" spans="2:10" x14ac:dyDescent="0.25">
      <c r="B32" s="73" t="s">
        <v>87</v>
      </c>
      <c r="C32" s="74" t="s">
        <v>88</v>
      </c>
      <c r="D32" s="76" t="s">
        <v>89</v>
      </c>
      <c r="E32" s="41" t="s">
        <v>82</v>
      </c>
      <c r="F32" s="55" t="s">
        <v>83</v>
      </c>
      <c r="G32" s="55" t="s">
        <v>82</v>
      </c>
      <c r="H32" s="41" t="s">
        <v>82</v>
      </c>
      <c r="I32" s="55" t="s">
        <v>83</v>
      </c>
      <c r="J32" s="42" t="s">
        <v>82</v>
      </c>
    </row>
    <row r="33" spans="2:10" ht="22.5" x14ac:dyDescent="0.25">
      <c r="B33" s="64">
        <v>1</v>
      </c>
      <c r="C33" s="84" t="s">
        <v>93</v>
      </c>
      <c r="D33" s="85" t="s">
        <v>94</v>
      </c>
      <c r="E33" s="47">
        <v>2399999.9999999995</v>
      </c>
      <c r="F33" s="56">
        <v>-0.27272727272727287</v>
      </c>
      <c r="G33" s="81">
        <v>0.44999999999999996</v>
      </c>
      <c r="H33" s="47">
        <v>4200000</v>
      </c>
      <c r="I33" s="56">
        <v>0.27272727272727271</v>
      </c>
      <c r="J33" s="48">
        <v>0.75</v>
      </c>
    </row>
    <row r="34" spans="2:10" ht="22.5" x14ac:dyDescent="0.25">
      <c r="B34" s="64">
        <v>2</v>
      </c>
      <c r="C34" s="84" t="s">
        <v>95</v>
      </c>
      <c r="D34" s="85" t="s">
        <v>96</v>
      </c>
      <c r="E34" s="47">
        <v>2400000</v>
      </c>
      <c r="F34" s="56">
        <v>-0.27272727272727271</v>
      </c>
      <c r="G34" s="81">
        <v>4500000</v>
      </c>
      <c r="H34" s="47">
        <v>4200000</v>
      </c>
      <c r="I34" s="56">
        <v>0.27272727272727271</v>
      </c>
      <c r="J34" s="48">
        <v>7500000</v>
      </c>
    </row>
    <row r="35" spans="2:10" x14ac:dyDescent="0.25">
      <c r="B35" s="64">
        <v>3</v>
      </c>
      <c r="C35" s="84" t="s">
        <v>97</v>
      </c>
      <c r="D35" s="85" t="s">
        <v>98</v>
      </c>
      <c r="E35" s="47">
        <v>3225000</v>
      </c>
      <c r="F35" s="56">
        <v>-2.2727272727272728E-2</v>
      </c>
      <c r="G35" s="81">
        <v>375000</v>
      </c>
      <c r="H35" s="47">
        <v>3375000</v>
      </c>
      <c r="I35" s="56">
        <v>2.2727272727272728E-2</v>
      </c>
      <c r="J35" s="48">
        <v>225000</v>
      </c>
    </row>
    <row r="36" spans="2:10" ht="22.5" x14ac:dyDescent="0.25">
      <c r="B36" s="64">
        <v>4</v>
      </c>
      <c r="C36" s="84" t="s">
        <v>113</v>
      </c>
      <c r="D36" s="85" t="s">
        <v>99</v>
      </c>
      <c r="E36" s="47">
        <v>3300000</v>
      </c>
      <c r="F36" s="56">
        <v>0</v>
      </c>
      <c r="G36" s="81">
        <v>1350000</v>
      </c>
      <c r="H36" s="47">
        <v>3300000</v>
      </c>
      <c r="I36" s="56">
        <v>0</v>
      </c>
      <c r="J36" s="48">
        <v>1350000</v>
      </c>
    </row>
    <row r="37" spans="2:10" ht="15.75" thickBot="1" x14ac:dyDescent="0.3">
      <c r="B37" s="65">
        <v>5</v>
      </c>
      <c r="C37" s="86" t="s">
        <v>100</v>
      </c>
      <c r="D37" s="87" t="s">
        <v>101</v>
      </c>
      <c r="E37" s="49">
        <v>3300000</v>
      </c>
      <c r="F37" s="57">
        <v>0</v>
      </c>
      <c r="G37" s="82">
        <v>135000</v>
      </c>
      <c r="H37" s="49">
        <v>3300000</v>
      </c>
      <c r="I37" s="57">
        <v>0</v>
      </c>
      <c r="J37" s="50">
        <v>135000</v>
      </c>
    </row>
  </sheetData>
  <mergeCells count="6">
    <mergeCell ref="B28:J28"/>
    <mergeCell ref="B29:J29"/>
    <mergeCell ref="E30:G30"/>
    <mergeCell ref="E31:F31"/>
    <mergeCell ref="H30:J30"/>
    <mergeCell ref="H31:I3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Decision Tree</vt:lpstr>
      <vt:lpstr>Strategy B5</vt:lpstr>
      <vt:lpstr>Strategy B6</vt:lpstr>
      <vt:lpstr>Strategy B9</vt:lpstr>
      <vt:lpstr>Strategy B10</vt:lpstr>
      <vt:lpstr>Strategy B12</vt:lpstr>
      <vt:lpstr>Tornado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1999-05-20T14:59:17Z</dcterms:created>
  <dcterms:modified xsi:type="dcterms:W3CDTF">2014-02-18T00:29:58Z</dcterms:modified>
</cp:coreProperties>
</file>